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730" activeTab="4"/>
  </bookViews>
  <sheets>
    <sheet name="СЖД" sheetId="1" r:id="rId1"/>
    <sheet name="ТЭПС(В)-15" sheetId="2" r:id="rId2"/>
    <sheet name="ТЭПС(Л)-15" sheetId="3" r:id="rId3"/>
    <sheet name="ОПУТ-15" sheetId="4" r:id="rId4"/>
    <sheet name="ТОР-15" sheetId="5" r:id="rId5"/>
  </sheets>
  <definedNames>
    <definedName name="_xlnm.Print_Area" localSheetId="0">'СЖД'!$A$1:$BD$125</definedName>
    <definedName name="_xlnm.Print_Area" localSheetId="1">'ТЭПС(В)-15'!$A$1:$BD$118</definedName>
    <definedName name="_xlnm.Print_Area" localSheetId="2">'ТЭПС(Л)-15'!$A$1:$BD$118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R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<sst xmlns="http://schemas.openxmlformats.org/spreadsheetml/2006/main" count="2823" uniqueCount="352">
  <si>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</si>
  <si>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</si>
  <si>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</si>
  <si>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</si>
  <si>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</si>
  <si>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</si>
  <si>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</si>
  <si>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</si>
  <si>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</si>
  <si>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</si>
  <si>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</si>
  <si>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</si>
  <si>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</si>
  <si>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</si>
  <si>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</si>
  <si>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</si>
  <si>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</si>
  <si>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</si>
  <si>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</si>
  <si>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</si>
  <si>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</si>
  <si>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</si>
  <si>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</si>
  <si>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VII  </t>
  </si>
  <si>
    <t>IX Х</t>
  </si>
  <si>
    <t>XI XII</t>
  </si>
  <si>
    <t>II III</t>
  </si>
  <si>
    <t>III IV</t>
  </si>
  <si>
    <t>VI VII</t>
  </si>
  <si>
    <t>XII I</t>
  </si>
  <si>
    <t>январь</t>
  </si>
  <si>
    <t xml:space="preserve">I      </t>
  </si>
  <si>
    <t xml:space="preserve">X </t>
  </si>
  <si>
    <t>Иностранный язык</t>
  </si>
  <si>
    <t>Информатика</t>
  </si>
  <si>
    <t>X XI</t>
  </si>
  <si>
    <t xml:space="preserve">IV </t>
  </si>
  <si>
    <t>VII VIII</t>
  </si>
  <si>
    <t xml:space="preserve">XII </t>
  </si>
  <si>
    <t>к</t>
  </si>
  <si>
    <t>а/к</t>
  </si>
  <si>
    <t>к/</t>
  </si>
  <si>
    <t>IV  V</t>
  </si>
  <si>
    <t xml:space="preserve">IX </t>
  </si>
  <si>
    <t>XII  I</t>
  </si>
  <si>
    <t xml:space="preserve">VI </t>
  </si>
  <si>
    <t>XII   I</t>
  </si>
  <si>
    <t xml:space="preserve">VI VII  </t>
  </si>
  <si>
    <t>История</t>
  </si>
  <si>
    <t>Физическая культура</t>
  </si>
  <si>
    <t xml:space="preserve"> </t>
  </si>
  <si>
    <t>Иностранный  язык</t>
  </si>
  <si>
    <t>Инженерная графика</t>
  </si>
  <si>
    <t>Деловая культура и психология общения</t>
  </si>
  <si>
    <t xml:space="preserve">  </t>
  </si>
  <si>
    <t>Материаловедение</t>
  </si>
  <si>
    <t>Основы философии</t>
  </si>
  <si>
    <t>Правовое обеспечение профес.деятельности</t>
  </si>
  <si>
    <t>Менеджмент</t>
  </si>
  <si>
    <t>Железные дороги</t>
  </si>
  <si>
    <t>Дисциплины</t>
  </si>
  <si>
    <t>Техническая механика</t>
  </si>
  <si>
    <t>ИТОГО обязательной уч.нагрузки</t>
  </si>
  <si>
    <t>ИТОГО максимальной нагрузки</t>
  </si>
  <si>
    <t>обяз.уч нагрузки</t>
  </si>
  <si>
    <t>Виды учебной нагрузки</t>
  </si>
  <si>
    <t>Метрология, стандартизация и сертификация</t>
  </si>
  <si>
    <t xml:space="preserve"> 1 курс</t>
  </si>
  <si>
    <t>ОГСЭ.01.</t>
  </si>
  <si>
    <t>ОГСЭ.02.</t>
  </si>
  <si>
    <t>ОГСЭ.03.</t>
  </si>
  <si>
    <t xml:space="preserve"> 2 курс</t>
  </si>
  <si>
    <t xml:space="preserve"> 3 КУРС</t>
  </si>
  <si>
    <t>Организация деятельности колектива исполнителей</t>
  </si>
  <si>
    <t>Разработка технологических процессов, технической и технологической документации</t>
  </si>
  <si>
    <t>Учебная практика</t>
  </si>
  <si>
    <t xml:space="preserve"> Практика производственная</t>
  </si>
  <si>
    <t>Э</t>
  </si>
  <si>
    <t>Общий гуманитарный и социально-экономический цикл</t>
  </si>
  <si>
    <t>ПМ.02</t>
  </si>
  <si>
    <t>ПДП.00.</t>
  </si>
  <si>
    <t>Преддипломная практика</t>
  </si>
  <si>
    <t>V                            VI</t>
  </si>
  <si>
    <t xml:space="preserve"> Охрана труда</t>
  </si>
  <si>
    <t>Виды учебной                                              нагрузки</t>
  </si>
  <si>
    <t>Математика</t>
  </si>
  <si>
    <t xml:space="preserve"> Электротехника</t>
  </si>
  <si>
    <t>17/а</t>
  </si>
  <si>
    <t>Якутский язык</t>
  </si>
  <si>
    <t>УП.01.01</t>
  </si>
  <si>
    <t>ПП.01.01</t>
  </si>
  <si>
    <t>Участие в конструкторско- технологическо деятельности (тепловозов)</t>
  </si>
  <si>
    <t>Техническое обслуживание и ремонт основных узлов оборудования, электорических машин, аппаратов, механизмов и приборов подвижного состава (тепловозов)</t>
  </si>
  <si>
    <t>Безопасность жизнедеятельности</t>
  </si>
  <si>
    <t>ПМ.03</t>
  </si>
  <si>
    <t>Участие в конструкторско-технологической деятельности (тепловозов)</t>
  </si>
  <si>
    <t xml:space="preserve">Производственная практика </t>
  </si>
  <si>
    <r>
      <t xml:space="preserve">4/ </t>
    </r>
    <r>
      <rPr>
        <b/>
        <sz val="8"/>
        <rFont val="Times New Roman"/>
        <family val="1"/>
      </rPr>
      <t>З</t>
    </r>
  </si>
  <si>
    <r>
      <t xml:space="preserve">2/ </t>
    </r>
    <r>
      <rPr>
        <b/>
        <sz val="8"/>
        <rFont val="Times New Roman"/>
        <family val="1"/>
      </rPr>
      <t>ДЗ</t>
    </r>
  </si>
  <si>
    <r>
      <t>2/</t>
    </r>
    <r>
      <rPr>
        <b/>
        <sz val="8"/>
        <rFont val="Times New Roman"/>
        <family val="1"/>
      </rPr>
      <t>З</t>
    </r>
  </si>
  <si>
    <r>
      <t>8/</t>
    </r>
    <r>
      <rPr>
        <b/>
        <sz val="8"/>
        <rFont val="Times New Roman"/>
        <family val="1"/>
      </rPr>
      <t>ДЗ</t>
    </r>
  </si>
  <si>
    <r>
      <t xml:space="preserve">16/ </t>
    </r>
    <r>
      <rPr>
        <b/>
        <sz val="8"/>
        <rFont val="Times New Roman"/>
        <family val="1"/>
      </rPr>
      <t>ДЗ</t>
    </r>
  </si>
  <si>
    <r>
      <t>2</t>
    </r>
    <r>
      <rPr>
        <b/>
        <sz val="8"/>
        <rFont val="Times New Roman"/>
        <family val="1"/>
      </rPr>
      <t>/З</t>
    </r>
  </si>
  <si>
    <t>ЭК</t>
  </si>
  <si>
    <t>1 ЭК</t>
  </si>
  <si>
    <r>
      <t>16/</t>
    </r>
    <r>
      <rPr>
        <b/>
        <sz val="8"/>
        <rFont val="Times New Roman"/>
        <family val="1"/>
      </rPr>
      <t>ДЗ</t>
    </r>
  </si>
  <si>
    <r>
      <t xml:space="preserve">6/ </t>
    </r>
    <r>
      <rPr>
        <b/>
        <sz val="8"/>
        <rFont val="Times New Roman"/>
        <family val="1"/>
      </rPr>
      <t>ДЗ</t>
    </r>
  </si>
  <si>
    <r>
      <t>36</t>
    </r>
    <r>
      <rPr>
        <b/>
        <sz val="8"/>
        <rFont val="Times New Roman"/>
        <family val="1"/>
      </rPr>
      <t>/ ДЗ</t>
    </r>
  </si>
  <si>
    <t>ГИА</t>
  </si>
  <si>
    <t>Управление и техническая эксплуатация локомотива (тепловоза) по руководством машиниста</t>
  </si>
  <si>
    <t xml:space="preserve"> ПП.01.01</t>
  </si>
  <si>
    <t>Эксплуатация и техническое обслуживание подвижного состава</t>
  </si>
  <si>
    <t>Конструкции подвижного состава железных дорог (тепловозов)</t>
  </si>
  <si>
    <t>Выполнение работ по профессии рабочих - 18540 Слесарь по ремонту подвижного состава</t>
  </si>
  <si>
    <t>Производственная практика (технологическая)</t>
  </si>
  <si>
    <t xml:space="preserve">Организация работы и управление подразделением организации   </t>
  </si>
  <si>
    <t>Выполнение работ по профессии рабочих - 16878 Помощник машиниста тепловоза</t>
  </si>
  <si>
    <t>Производственная практика  (поездная)</t>
  </si>
  <si>
    <t>Эксплуатация и технич.обслуживание подвижного состава (тепловозов)</t>
  </si>
  <si>
    <t xml:space="preserve"> ЕН</t>
  </si>
  <si>
    <t>Математический и общий естественно-научный цикл</t>
  </si>
  <si>
    <t>ОГСЭ</t>
  </si>
  <si>
    <t>ОГСЭ.07</t>
  </si>
  <si>
    <t>ОГСЭ.05</t>
  </si>
  <si>
    <t>ОГСЭ.06</t>
  </si>
  <si>
    <t>ЕН.01</t>
  </si>
  <si>
    <t>ЕН.02</t>
  </si>
  <si>
    <t>П</t>
  </si>
  <si>
    <t>Професииональный цикл</t>
  </si>
  <si>
    <t>ОП</t>
  </si>
  <si>
    <t>Общепрофессиональные дисциплины</t>
  </si>
  <si>
    <t>ОП.01</t>
  </si>
  <si>
    <t>ОП.03</t>
  </si>
  <si>
    <t>ОП.02</t>
  </si>
  <si>
    <t>ОП.04</t>
  </si>
  <si>
    <t xml:space="preserve"> Электроника и микропроцессорная техника</t>
  </si>
  <si>
    <t>ОП.07</t>
  </si>
  <si>
    <t>ПМ.00. Профессиональные  модули</t>
  </si>
  <si>
    <t>ПМ</t>
  </si>
  <si>
    <t>ПМ.01</t>
  </si>
  <si>
    <t>МДК.01.01</t>
  </si>
  <si>
    <t>ТЭксплуатация подвижного состава (тепловозов) и обеспечение безопасности движения поездов</t>
  </si>
  <si>
    <t>МДК.01.02</t>
  </si>
  <si>
    <t>ОГСЭ.03</t>
  </si>
  <si>
    <t>ОГСЭ.04</t>
  </si>
  <si>
    <t>ОП.05</t>
  </si>
  <si>
    <t>ОП.06</t>
  </si>
  <si>
    <t>ОП.08</t>
  </si>
  <si>
    <t>Профессиональные  модули</t>
  </si>
  <si>
    <t>Производственная практика</t>
  </si>
  <si>
    <t>МДК.03.01</t>
  </si>
  <si>
    <t>ПП.01.03.01</t>
  </si>
  <si>
    <t>ПМ.04</t>
  </si>
  <si>
    <t>МДК.04.01</t>
  </si>
  <si>
    <t>ПП.04.ЭК</t>
  </si>
  <si>
    <t>ОП.09</t>
  </si>
  <si>
    <t xml:space="preserve"> ОП.11</t>
  </si>
  <si>
    <t xml:space="preserve"> ОП.12</t>
  </si>
  <si>
    <t xml:space="preserve"> МДК.02.01.</t>
  </si>
  <si>
    <t>ПП.02.ЭК</t>
  </si>
  <si>
    <t>ПП.03.ЭК</t>
  </si>
  <si>
    <t>ПМ.05</t>
  </si>
  <si>
    <t>МДК.05.01</t>
  </si>
  <si>
    <t>ПП.05.ЭК</t>
  </si>
  <si>
    <t>2014 -15 учебный год</t>
  </si>
  <si>
    <t xml:space="preserve"> 2013 - 14 учебный год</t>
  </si>
  <si>
    <t>обязат</t>
  </si>
  <si>
    <t>СРС</t>
  </si>
  <si>
    <t>пр</t>
  </si>
  <si>
    <t>Русский язык и культура речи</t>
  </si>
  <si>
    <t>Д/З</t>
  </si>
  <si>
    <t>Зачет</t>
  </si>
  <si>
    <t>Экзамен</t>
  </si>
  <si>
    <t>дифференцированный зачет</t>
  </si>
  <si>
    <t>Конструкции подвижного состава железных дорог (вагонов)</t>
  </si>
  <si>
    <t>ОГСЭ.08</t>
  </si>
  <si>
    <t>Прикладная математика</t>
  </si>
  <si>
    <t xml:space="preserve"> Электротехника и электроника</t>
  </si>
  <si>
    <t>Общий курс жнлнзных дорог</t>
  </si>
  <si>
    <t>Геодезия</t>
  </si>
  <si>
    <t>Правовое обеспечение профессиональной деятельности</t>
  </si>
  <si>
    <t>Технология геодезических работ</t>
  </si>
  <si>
    <t>ПМ.00. Проведение геодезических работ при изысканиях по реконструкции, проектировани., строительству и эксплуатации железных дорог</t>
  </si>
  <si>
    <t xml:space="preserve">МДК.01.02 </t>
  </si>
  <si>
    <t>Изыскания и проетирование железных дорог</t>
  </si>
  <si>
    <t>Строительство железных дорог, ремонт и текущее содержание железнодорожного пути</t>
  </si>
  <si>
    <t>МДК.02.01</t>
  </si>
  <si>
    <t>Стрительство и реконструкция железных дорог</t>
  </si>
  <si>
    <t>МДК.02.02</t>
  </si>
  <si>
    <t>Техничесое обслуживание и емонт железнодорожного пути</t>
  </si>
  <si>
    <t>зачет</t>
  </si>
  <si>
    <t>экз</t>
  </si>
  <si>
    <t>ДЗ</t>
  </si>
  <si>
    <t>Экз</t>
  </si>
  <si>
    <t>Календарный учебный график  по специальности 08.02.10 "Строительство железных дорог. Путь и путевое хозяйство"</t>
  </si>
  <si>
    <t>2/зач</t>
  </si>
  <si>
    <t>4/зач</t>
  </si>
  <si>
    <t>Календарный учебный график  по специальности 23.02.06 Техническая эксплуатация подвижного состава железных дорог (Вагоны) 2015-16  учебный год</t>
  </si>
  <si>
    <t>2/зас</t>
  </si>
  <si>
    <t>2зач</t>
  </si>
  <si>
    <t>Зач</t>
  </si>
  <si>
    <t>зач</t>
  </si>
  <si>
    <t>Календарный учебный график  по специальности 23.02.06 Техническая эксплуатация подвижного состава железных дорог (Локомотивы) 2015-16 учебный год</t>
  </si>
  <si>
    <t>индекс</t>
  </si>
  <si>
    <t>Наименование циклов, дисциплин, профессиональных модулей, МДК, практик</t>
  </si>
  <si>
    <t>формы промежеточной аттестации</t>
  </si>
  <si>
    <t>учебная нагрузка обучающихся</t>
  </si>
  <si>
    <t>распределение обязательной нагрузки по курсам и семестрам (час. в семестре)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</si>
  <si>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</si>
  <si>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</si>
  <si>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</si>
  <si>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</si>
  <si>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</si>
  <si>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</si>
  <si>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</si>
  <si>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</si>
  <si>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</si>
  <si>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</si>
  <si>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</si>
  <si>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</si>
  <si>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</si>
  <si>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</si>
  <si>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</si>
  <si>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лаб и практ. Занятий</t>
  </si>
  <si>
    <t xml:space="preserve">курсовых работ (проектов) </t>
  </si>
  <si>
    <t>17 нед.</t>
  </si>
  <si>
    <t>19 / 4 нед.</t>
  </si>
  <si>
    <t>16 нед.</t>
  </si>
  <si>
    <t>16 / 8 нед.</t>
  </si>
  <si>
    <t>0/13 нед.</t>
  </si>
  <si>
    <t>Обязательная часть циклов ОПОП</t>
  </si>
  <si>
    <t>ОГСЭ.00</t>
  </si>
  <si>
    <t xml:space="preserve"> 5/2/1</t>
  </si>
  <si>
    <t>З</t>
  </si>
  <si>
    <t xml:space="preserve"> -,-,-,-,Э</t>
  </si>
  <si>
    <t>ОГСЭ.04.</t>
  </si>
  <si>
    <t>З,З,З,З,ДЗ</t>
  </si>
  <si>
    <t>ОГСЭ.05.</t>
  </si>
  <si>
    <t>ОГСЭ.06.</t>
  </si>
  <si>
    <t>ОГСЭ.07.</t>
  </si>
  <si>
    <t>Культурология</t>
  </si>
  <si>
    <t>Основы социологии и политологии</t>
  </si>
  <si>
    <t>ОГСЭ.09.</t>
  </si>
  <si>
    <t>Национальная культура народов Якутии</t>
  </si>
  <si>
    <t>ЕН.00</t>
  </si>
  <si>
    <t>Математический и общий естественнонаучный цикл</t>
  </si>
  <si>
    <t xml:space="preserve"> 1/2/0</t>
  </si>
  <si>
    <t xml:space="preserve"> -,ДЗ</t>
  </si>
  <si>
    <t>ЕН.03</t>
  </si>
  <si>
    <t>Экологические основы природопользования</t>
  </si>
  <si>
    <t>Профессиональный цикл</t>
  </si>
  <si>
    <t xml:space="preserve"> 4/12/7+5эк</t>
  </si>
  <si>
    <t>ОП.00</t>
  </si>
  <si>
    <t xml:space="preserve"> 3/5/3</t>
  </si>
  <si>
    <t>Электротехника и электроника</t>
  </si>
  <si>
    <t xml:space="preserve"> -,Э</t>
  </si>
  <si>
    <t xml:space="preserve"> Метрология,  стандартизация и сертификация</t>
  </si>
  <si>
    <t xml:space="preserve"> ДЗ</t>
  </si>
  <si>
    <t xml:space="preserve"> Транспортная система России</t>
  </si>
  <si>
    <t xml:space="preserve">З </t>
  </si>
  <si>
    <t xml:space="preserve"> Технические средства на железнодорожном транспорте </t>
  </si>
  <si>
    <t xml:space="preserve"> -,Э    </t>
  </si>
  <si>
    <t xml:space="preserve"> Правовое обеспечение профессиональной деятельности</t>
  </si>
  <si>
    <t xml:space="preserve">Э </t>
  </si>
  <si>
    <t xml:space="preserve"> Безопасность жизнедеятельности</t>
  </si>
  <si>
    <t xml:space="preserve">ДЗ </t>
  </si>
  <si>
    <t>Основы экономики организации</t>
  </si>
  <si>
    <t>ОП.10</t>
  </si>
  <si>
    <t xml:space="preserve"> Менеджмент</t>
  </si>
  <si>
    <t>ОП.11</t>
  </si>
  <si>
    <t>Общий курс железных дорог</t>
  </si>
  <si>
    <t xml:space="preserve"> -</t>
  </si>
  <si>
    <t>ОП.12</t>
  </si>
  <si>
    <t>Информационные технологии в профессиональной деятельности</t>
  </si>
  <si>
    <t>ПМ.00</t>
  </si>
  <si>
    <t>Профессиональные модули</t>
  </si>
  <si>
    <t xml:space="preserve"> 1/7/4+5эк</t>
  </si>
  <si>
    <t>Организация перевозочного процесса на железнодорожном транспорте</t>
  </si>
  <si>
    <t>1/2/0+1эк</t>
  </si>
  <si>
    <t>МДК 01.01</t>
  </si>
  <si>
    <t>Технология перевозочного процесса на железнодорожном транспорте</t>
  </si>
  <si>
    <t>З,-</t>
  </si>
  <si>
    <t>МДК 01.02</t>
  </si>
  <si>
    <t>Информационное обеспечение перевозочного процесса на железнодорожном транспорте</t>
  </si>
  <si>
    <t>МДК 01.03</t>
  </si>
  <si>
    <t>Автоматизированные системы управления на транспорте (железнодорожном)</t>
  </si>
  <si>
    <t>УП.01.</t>
  </si>
  <si>
    <t>ПП.01.</t>
  </si>
  <si>
    <t>Организация сервисного обслуживания  транспорте (железнодорожном)</t>
  </si>
  <si>
    <t>0/2/2 +1эк</t>
  </si>
  <si>
    <t>Организация движения на железнодорожном транспорте</t>
  </si>
  <si>
    <t>МДК.02.02.</t>
  </si>
  <si>
    <t>Организация пассажирских перевозок и обслуживание пассажиров на железнодорожном транспорте</t>
  </si>
  <si>
    <t>УП.02.</t>
  </si>
  <si>
    <t>ПП.02.</t>
  </si>
  <si>
    <t>ПМ.03.</t>
  </si>
  <si>
    <t>Организация транспортно-логистической деятельности на железнодорожном транспорте</t>
  </si>
  <si>
    <t>0/1/2 +1эк</t>
  </si>
  <si>
    <t>МДК.03.01.</t>
  </si>
  <si>
    <t>Транспортно-экспидиционная деятельность на железнодорожном транспорте</t>
  </si>
  <si>
    <t>МДК.03.02.</t>
  </si>
  <si>
    <t>Обеспечение грузовых перевозок на железнодорожном транспорте</t>
  </si>
  <si>
    <t>МДК.03.03.</t>
  </si>
  <si>
    <t>Перевозка грузов на особых условиях</t>
  </si>
  <si>
    <t>-</t>
  </si>
  <si>
    <t>ПП.03.</t>
  </si>
  <si>
    <t>ПМ.04.</t>
  </si>
  <si>
    <t>Выполнение работ по профессии рабочих -18401 "Сигналист" (девушки), 18726 "Составитель поездов" (юноши)</t>
  </si>
  <si>
    <t xml:space="preserve"> 0/1/0+1эк</t>
  </si>
  <si>
    <t>МДК.04.01.</t>
  </si>
  <si>
    <t>Организация движения поездов</t>
  </si>
  <si>
    <t>ПП.04.</t>
  </si>
  <si>
    <t xml:space="preserve"> ПМ.05.</t>
  </si>
  <si>
    <t>Выполнение работ по профессии рабочих 17244 "Приемосдатчик груза и багажа"</t>
  </si>
  <si>
    <t xml:space="preserve"> Организация перевозок грузов</t>
  </si>
  <si>
    <t>ПП.05.</t>
  </si>
  <si>
    <t>ВСЕГО</t>
  </si>
  <si>
    <t xml:space="preserve"> 10/16/8+5эк</t>
  </si>
  <si>
    <t>ПДП</t>
  </si>
  <si>
    <t>4 нед.</t>
  </si>
  <si>
    <t>Государственная итоговая аттестация</t>
  </si>
  <si>
    <t>6 нед.</t>
  </si>
  <si>
    <t>Консультаций на учебную группу по 100 часов в год (всего 300 часов)</t>
  </si>
  <si>
    <t>всего</t>
  </si>
  <si>
    <t>дисциплин и МДК</t>
  </si>
  <si>
    <t>Государственная (итоговая) аттестация</t>
  </si>
  <si>
    <t>учебной практики</t>
  </si>
  <si>
    <t>1. Программа базовой подготовки</t>
  </si>
  <si>
    <t>производственной практики</t>
  </si>
  <si>
    <t>1.1. Дипломный проект</t>
  </si>
  <si>
    <t>преддипломной практики</t>
  </si>
  <si>
    <t>Выполнение дипломного проекта c 14.05. по 10.06 (всего 4 недели)</t>
  </si>
  <si>
    <t>экзаменов</t>
  </si>
  <si>
    <t>2+1эк</t>
  </si>
  <si>
    <t>1+1эк</t>
  </si>
  <si>
    <t>3эк</t>
  </si>
  <si>
    <t>Защита дипломного проекта c 11.06. по 24.06 (всего 2 недели)</t>
  </si>
  <si>
    <t>дифф.зачетов</t>
  </si>
  <si>
    <t>зачетов</t>
  </si>
  <si>
    <r>
      <t xml:space="preserve">                                                              2. Учебный план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по специальности 190701 Организация перевозок и управление на транспорте (железнодорожном)   базовой подготовки                                                                                                                         квалификация - Техник                                             Форма обучения - очная                 Нормативный срок обучения - 2года 10 мес.</t>
    </r>
  </si>
  <si>
    <t>23.02.03 Техническое обслуживание и ремонт автомобильного транспорта</t>
  </si>
  <si>
    <t>пр.практика</t>
  </si>
  <si>
    <t>ОГСЭ.02</t>
  </si>
  <si>
    <t>Руский язык и культура речи</t>
  </si>
  <si>
    <t>3/зачет</t>
  </si>
  <si>
    <t>2/зачет</t>
  </si>
  <si>
    <t>2/З</t>
  </si>
  <si>
    <t>4/ ДЗ</t>
  </si>
  <si>
    <t>2/ДЗ</t>
  </si>
  <si>
    <t>Правила безопасности дорожного движения</t>
  </si>
  <si>
    <t>Техническое обслуживание и ремонт автотранспорта</t>
  </si>
  <si>
    <t>Устройство автомобилей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</si>
</sst>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8"/>
      <color indexed="51"/>
      <name val="Times New Roman"/>
      <family val="1"/>
    </font>
    <font>
      <b/>
      <sz val="8"/>
      <color indexed="30"/>
      <name val="Times New Roman"/>
      <family val="1"/>
    </font>
    <font>
      <sz val="9"/>
      <name val="Cambria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b/>
      <sz val="8"/>
      <color rgb="FFFFC000"/>
      <name val="Times New Roman"/>
      <family val="1"/>
    </font>
    <font>
      <b/>
      <sz val="8"/>
      <color rgb="FF0070C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9" fontId="4" fillId="0" borderId="11" xfId="55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textRotation="89" wrapText="1"/>
    </xf>
    <xf numFmtId="1" fontId="4" fillId="0" borderId="0" xfId="0" applyNumberFormat="1" applyFont="1" applyFill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top" wrapText="1"/>
    </xf>
    <xf numFmtId="1" fontId="53" fillId="0" borderId="11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3" fillId="32" borderId="11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textRotation="90" wrapText="1"/>
    </xf>
    <xf numFmtId="0" fontId="6" fillId="0" borderId="12" xfId="0" applyFont="1" applyFill="1" applyBorder="1" applyAlignment="1">
      <alignment horizontal="center" vertical="top" textRotation="90" wrapText="1"/>
    </xf>
    <xf numFmtId="0" fontId="6" fillId="0" borderId="13" xfId="0" applyFont="1" applyFill="1" applyBorder="1" applyAlignment="1">
      <alignment horizontal="center" vertical="top" textRotation="90" wrapText="1"/>
    </xf>
    <xf numFmtId="0" fontId="6" fillId="0" borderId="10" xfId="0" applyFont="1" applyFill="1" applyBorder="1" applyAlignment="1">
      <alignment horizontal="center" vertical="top" textRotation="90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textRotation="90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8" fillId="32" borderId="19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textRotation="90" wrapText="1"/>
    </xf>
    <xf numFmtId="0" fontId="6" fillId="32" borderId="12" xfId="0" applyFont="1" applyFill="1" applyBorder="1" applyAlignment="1">
      <alignment horizontal="center" vertical="top" textRotation="90" wrapText="1"/>
    </xf>
    <xf numFmtId="0" fontId="6" fillId="32" borderId="13" xfId="0" applyFont="1" applyFill="1" applyBorder="1" applyAlignment="1">
      <alignment horizontal="center" vertical="top" textRotation="90" wrapText="1"/>
    </xf>
    <xf numFmtId="0" fontId="6" fillId="32" borderId="10" xfId="0" applyFont="1" applyFill="1" applyBorder="1" applyAlignment="1">
      <alignment horizontal="center" vertical="top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 horizontal="right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4" fillId="0" borderId="25" xfId="0" applyFont="1" applyBorder="1" applyAlignment="1">
      <alignment horizontal="center" textRotation="90"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1" fillId="0" borderId="2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textRotation="90" wrapText="1"/>
    </xf>
    <xf numFmtId="0" fontId="4" fillId="33" borderId="15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1" fontId="4" fillId="32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7"/>
  <sheetViews>
    <sheetView zoomScalePageLayoutView="0" workbookViewId="0" topLeftCell="A1">
      <pane xSplit="3" topLeftCell="U1" activePane="topRight" state="frozen"/>
      <selection pane="topLeft" activeCell="A1" sqref="A1"/>
      <selection pane="topRight" activeCell="AE47" sqref="AE47"/>
    </sheetView>
  </sheetViews>
  <sheetFormatPr defaultColWidth="9.00390625" defaultRowHeight="12.75"/>
  <cols>
    <col min="1" max="1" width="10.00390625" style="10" customWidth="1"/>
    <col min="2" max="2" width="27.625" style="10" customWidth="1"/>
    <col min="3" max="3" width="8.75390625" style="47" customWidth="1"/>
    <col min="4" max="4" width="5.625" style="10" customWidth="1"/>
    <col min="5" max="5" width="4.25390625" style="10" customWidth="1"/>
    <col min="6" max="6" width="4.00390625" style="10" customWidth="1"/>
    <col min="7" max="9" width="4.25390625" style="10" customWidth="1"/>
    <col min="10" max="10" width="4.125" style="10" customWidth="1"/>
    <col min="11" max="15" width="4.25390625" style="10" customWidth="1"/>
    <col min="16" max="16" width="4.125" style="10" customWidth="1"/>
    <col min="17" max="17" width="4.00390625" style="10" customWidth="1"/>
    <col min="18" max="18" width="6.625" style="10" customWidth="1"/>
    <col min="19" max="19" width="5.75390625" style="10" customWidth="1"/>
    <col min="20" max="20" width="4.75390625" style="10" customWidth="1"/>
    <col min="21" max="21" width="4.625" style="10" customWidth="1"/>
    <col min="22" max="22" width="5.75390625" style="10" customWidth="1"/>
    <col min="23" max="23" width="5.875" style="10" customWidth="1"/>
    <col min="24" max="24" width="4.25390625" style="10" customWidth="1"/>
    <col min="25" max="25" width="3.875" style="10" customWidth="1"/>
    <col min="26" max="31" width="4.25390625" style="10" customWidth="1"/>
    <col min="32" max="32" width="4.125" style="10" customWidth="1"/>
    <col min="33" max="33" width="5.375" style="10" customWidth="1"/>
    <col min="34" max="34" width="4.375" style="10" customWidth="1"/>
    <col min="35" max="36" width="4.625" style="10" customWidth="1"/>
    <col min="37" max="41" width="4.25390625" style="10" customWidth="1"/>
    <col min="42" max="42" width="4.75390625" style="10" customWidth="1"/>
    <col min="43" max="43" width="5.375" style="10" customWidth="1"/>
    <col min="44" max="44" width="4.75390625" style="10" customWidth="1"/>
    <col min="45" max="45" width="5.375" style="10" customWidth="1"/>
    <col min="46" max="46" width="5.00390625" style="10" customWidth="1"/>
    <col min="47" max="47" width="4.375" style="10" customWidth="1"/>
    <col min="48" max="48" width="6.625" style="11" customWidth="1"/>
    <col min="49" max="49" width="9.625" style="10" customWidth="1"/>
    <col min="50" max="50" width="4.25390625" style="10" customWidth="1"/>
    <col min="51" max="51" width="3.875" style="10" customWidth="1"/>
    <col min="52" max="52" width="4.625" style="10" customWidth="1"/>
    <col min="53" max="53" width="4.25390625" style="10" customWidth="1"/>
    <col min="54" max="54" width="4.00390625" style="10" customWidth="1"/>
    <col min="55" max="55" width="3.875" style="10" customWidth="1"/>
    <col min="56" max="56" width="3.75390625" style="10" customWidth="1"/>
    <col min="57" max="57" width="4.375" style="2" customWidth="1"/>
    <col min="58" max="16384" width="9.125" style="2" customWidth="1"/>
  </cols>
  <sheetData>
    <row r="1" spans="1:66" ht="22.5" customHeight="1">
      <c r="A1" s="99" t="s">
        <v>194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5" ht="15.75" customHeight="1">
      <c r="A2" s="100" t="s">
        <v>67</v>
      </c>
      <c r="B2" s="92" t="s">
        <v>60</v>
      </c>
      <c r="C2" s="101" t="s">
        <v>84</v>
      </c>
      <c r="D2" s="94" t="s">
        <v>0</v>
      </c>
      <c r="E2" s="97"/>
      <c r="F2" s="97"/>
      <c r="G2" s="97"/>
      <c r="H2" s="83" t="s">
        <v>24</v>
      </c>
      <c r="I2" s="97" t="s">
        <v>1</v>
      </c>
      <c r="J2" s="97"/>
      <c r="K2" s="97"/>
      <c r="L2" s="97"/>
      <c r="M2" s="83" t="s">
        <v>35</v>
      </c>
      <c r="N2" s="97" t="s">
        <v>2</v>
      </c>
      <c r="O2" s="97"/>
      <c r="P2" s="97"/>
      <c r="Q2" s="83" t="s">
        <v>25</v>
      </c>
      <c r="R2" s="92" t="s">
        <v>3</v>
      </c>
      <c r="S2" s="93"/>
      <c r="T2" s="94"/>
      <c r="U2" s="83" t="s">
        <v>29</v>
      </c>
      <c r="V2" s="97" t="s">
        <v>30</v>
      </c>
      <c r="W2" s="97"/>
      <c r="X2" s="97"/>
      <c r="Y2" s="97"/>
      <c r="Z2" s="13"/>
      <c r="AA2" s="92" t="s">
        <v>4</v>
      </c>
      <c r="AB2" s="93"/>
      <c r="AC2" s="94"/>
      <c r="AD2" s="83" t="s">
        <v>26</v>
      </c>
      <c r="AE2" s="97" t="s">
        <v>5</v>
      </c>
      <c r="AF2" s="97"/>
      <c r="AG2" s="97"/>
      <c r="AH2" s="83" t="s">
        <v>27</v>
      </c>
      <c r="AI2" s="97" t="s">
        <v>6</v>
      </c>
      <c r="AJ2" s="97"/>
      <c r="AK2" s="97"/>
      <c r="AL2" s="97"/>
      <c r="AM2" s="13"/>
      <c r="AN2" s="97" t="s">
        <v>7</v>
      </c>
      <c r="AO2" s="97"/>
      <c r="AP2" s="97"/>
      <c r="AQ2" s="13"/>
      <c r="AR2" s="97" t="s">
        <v>8</v>
      </c>
      <c r="AS2" s="97"/>
      <c r="AT2" s="97"/>
      <c r="AU2" s="83" t="s">
        <v>28</v>
      </c>
      <c r="AV2" s="97" t="s">
        <v>9</v>
      </c>
      <c r="AW2" s="97"/>
      <c r="AX2" s="97"/>
      <c r="AY2" s="97"/>
      <c r="AZ2" s="97"/>
      <c r="BA2" s="97" t="s">
        <v>10</v>
      </c>
      <c r="BB2" s="97"/>
      <c r="BC2" s="97"/>
      <c r="BD2" s="97"/>
      <c r="BE2" s="3"/>
      <c r="BF2" s="4"/>
      <c r="BG2" s="3"/>
      <c r="BH2" s="3"/>
      <c r="BI2" s="3"/>
      <c r="BJ2" s="3"/>
      <c r="BK2" s="3"/>
      <c r="BL2" s="3"/>
      <c r="BM2" s="3"/>
    </row>
    <row r="3" spans="1:65" ht="15.75">
      <c r="A3" s="100"/>
      <c r="B3" s="92"/>
      <c r="C3" s="102"/>
      <c r="D3" s="112" t="s">
        <v>11</v>
      </c>
      <c r="E3" s="95" t="s">
        <v>11</v>
      </c>
      <c r="F3" s="95" t="s">
        <v>11</v>
      </c>
      <c r="G3" s="95" t="s">
        <v>11</v>
      </c>
      <c r="H3" s="95"/>
      <c r="I3" s="95" t="s">
        <v>12</v>
      </c>
      <c r="J3" s="95" t="s">
        <v>12</v>
      </c>
      <c r="K3" s="95" t="s">
        <v>12</v>
      </c>
      <c r="L3" s="95" t="s">
        <v>32</v>
      </c>
      <c r="M3" s="95"/>
      <c r="N3" s="95" t="s">
        <v>13</v>
      </c>
      <c r="O3" s="95" t="s">
        <v>13</v>
      </c>
      <c r="P3" s="95" t="s">
        <v>13</v>
      </c>
      <c r="Q3" s="95"/>
      <c r="R3" s="95" t="s">
        <v>14</v>
      </c>
      <c r="S3" s="95" t="s">
        <v>14</v>
      </c>
      <c r="T3" s="95" t="s">
        <v>14</v>
      </c>
      <c r="U3" s="95"/>
      <c r="V3" s="95" t="s">
        <v>15</v>
      </c>
      <c r="W3" s="95" t="s">
        <v>15</v>
      </c>
      <c r="X3" s="95" t="s">
        <v>15</v>
      </c>
      <c r="Y3" s="14"/>
      <c r="Z3" s="14" t="s">
        <v>15</v>
      </c>
      <c r="AA3" s="95" t="s">
        <v>16</v>
      </c>
      <c r="AB3" s="95" t="s">
        <v>16</v>
      </c>
      <c r="AC3" s="95" t="s">
        <v>16</v>
      </c>
      <c r="AD3" s="95"/>
      <c r="AE3" s="95" t="s">
        <v>17</v>
      </c>
      <c r="AF3" s="95" t="s">
        <v>17</v>
      </c>
      <c r="AG3" s="95" t="s">
        <v>17</v>
      </c>
      <c r="AH3" s="95"/>
      <c r="AI3" s="95" t="s">
        <v>18</v>
      </c>
      <c r="AJ3" s="95" t="s">
        <v>18</v>
      </c>
      <c r="AK3" s="95" t="s">
        <v>18</v>
      </c>
      <c r="AL3" s="14"/>
      <c r="AM3" s="95" t="s">
        <v>42</v>
      </c>
      <c r="AN3" s="95" t="s">
        <v>19</v>
      </c>
      <c r="AO3" s="95" t="s">
        <v>19</v>
      </c>
      <c r="AP3" s="95" t="s">
        <v>19</v>
      </c>
      <c r="AQ3" s="14" t="s">
        <v>19</v>
      </c>
      <c r="AR3" s="95" t="s">
        <v>20</v>
      </c>
      <c r="AS3" s="95" t="s">
        <v>20</v>
      </c>
      <c r="AT3" s="95" t="s">
        <v>20</v>
      </c>
      <c r="AU3" s="95"/>
      <c r="AV3" s="106" t="s">
        <v>23</v>
      </c>
      <c r="AW3" s="95" t="s">
        <v>21</v>
      </c>
      <c r="AX3" s="95" t="s">
        <v>21</v>
      </c>
      <c r="AY3" s="95" t="s">
        <v>21</v>
      </c>
      <c r="AZ3" s="95" t="s">
        <v>37</v>
      </c>
      <c r="BA3" s="95" t="s">
        <v>22</v>
      </c>
      <c r="BB3" s="95" t="s">
        <v>22</v>
      </c>
      <c r="BC3" s="95" t="s">
        <v>22</v>
      </c>
      <c r="BD3" s="95" t="s">
        <v>22</v>
      </c>
      <c r="BE3" s="3"/>
      <c r="BF3" s="4"/>
      <c r="BG3" s="3"/>
      <c r="BH3" s="3"/>
      <c r="BI3" s="3"/>
      <c r="BJ3" s="3"/>
      <c r="BK3" s="3"/>
      <c r="BL3" s="3"/>
      <c r="BM3" s="3"/>
    </row>
    <row r="4" spans="1:65" ht="15.75">
      <c r="A4" s="100"/>
      <c r="B4" s="92"/>
      <c r="C4" s="102"/>
      <c r="D4" s="11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6" t="s">
        <v>31</v>
      </c>
      <c r="Z4" s="16" t="s">
        <v>16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6" t="s">
        <v>36</v>
      </c>
      <c r="AM4" s="84"/>
      <c r="AN4" s="84"/>
      <c r="AO4" s="84"/>
      <c r="AP4" s="84"/>
      <c r="AQ4" s="16" t="s">
        <v>20</v>
      </c>
      <c r="AR4" s="84"/>
      <c r="AS4" s="84"/>
      <c r="AT4" s="84"/>
      <c r="AU4" s="84"/>
      <c r="AV4" s="107"/>
      <c r="AW4" s="84"/>
      <c r="AX4" s="84"/>
      <c r="AY4" s="84"/>
      <c r="AZ4" s="84"/>
      <c r="BA4" s="84"/>
      <c r="BB4" s="84"/>
      <c r="BC4" s="84"/>
      <c r="BD4" s="84"/>
      <c r="BE4" s="3"/>
      <c r="BF4" s="4"/>
      <c r="BG4" s="3"/>
      <c r="BH4" s="3"/>
      <c r="BI4" s="3"/>
      <c r="BJ4" s="3"/>
      <c r="BK4" s="3"/>
      <c r="BL4" s="3"/>
      <c r="BM4" s="3"/>
    </row>
    <row r="5" spans="1:59" s="5" customFormat="1" ht="15.75">
      <c r="A5" s="100"/>
      <c r="B5" s="92"/>
      <c r="C5" s="103"/>
      <c r="D5" s="15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6">
        <v>13</v>
      </c>
      <c r="Q5" s="16">
        <v>14</v>
      </c>
      <c r="R5" s="16">
        <v>15</v>
      </c>
      <c r="S5" s="16">
        <v>16</v>
      </c>
      <c r="T5" s="16" t="s">
        <v>87</v>
      </c>
      <c r="U5" s="16">
        <v>18</v>
      </c>
      <c r="V5" s="16">
        <v>19</v>
      </c>
      <c r="W5" s="16">
        <v>20</v>
      </c>
      <c r="X5" s="16">
        <v>21</v>
      </c>
      <c r="Y5" s="16">
        <v>22</v>
      </c>
      <c r="Z5" s="16">
        <v>23</v>
      </c>
      <c r="AA5" s="16">
        <v>24</v>
      </c>
      <c r="AB5" s="16">
        <v>25</v>
      </c>
      <c r="AC5" s="16">
        <v>26</v>
      </c>
      <c r="AD5" s="16">
        <v>27</v>
      </c>
      <c r="AE5" s="16">
        <v>28</v>
      </c>
      <c r="AF5" s="16">
        <v>29</v>
      </c>
      <c r="AG5" s="16">
        <v>30</v>
      </c>
      <c r="AH5" s="16">
        <v>31</v>
      </c>
      <c r="AI5" s="16">
        <v>32</v>
      </c>
      <c r="AJ5" s="16">
        <v>33</v>
      </c>
      <c r="AK5" s="16">
        <v>34</v>
      </c>
      <c r="AL5" s="16">
        <v>35</v>
      </c>
      <c r="AM5" s="16">
        <v>36</v>
      </c>
      <c r="AN5" s="16">
        <v>37</v>
      </c>
      <c r="AO5" s="16">
        <v>38</v>
      </c>
      <c r="AP5" s="16">
        <v>39</v>
      </c>
      <c r="AQ5" s="16">
        <v>40</v>
      </c>
      <c r="AR5" s="16">
        <v>41</v>
      </c>
      <c r="AS5" s="16">
        <v>42</v>
      </c>
      <c r="AT5" s="16">
        <v>43</v>
      </c>
      <c r="AU5" s="19" t="s">
        <v>40</v>
      </c>
      <c r="AV5" s="17" t="s">
        <v>39</v>
      </c>
      <c r="AW5" s="16"/>
      <c r="AX5" s="16"/>
      <c r="AY5" s="16"/>
      <c r="AZ5" s="16"/>
      <c r="BA5" s="16"/>
      <c r="BB5" s="16"/>
      <c r="BC5" s="16"/>
      <c r="BD5" s="16"/>
      <c r="BE5" s="3"/>
      <c r="BF5" s="3"/>
      <c r="BG5" s="3"/>
    </row>
    <row r="6" spans="1:59" s="5" customFormat="1" ht="21">
      <c r="A6" s="6" t="s">
        <v>121</v>
      </c>
      <c r="B6" s="20" t="s">
        <v>78</v>
      </c>
      <c r="C6" s="39"/>
      <c r="D6" s="18"/>
      <c r="E6" s="18"/>
      <c r="F6" s="18"/>
      <c r="G6" s="18"/>
      <c r="H6" s="1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77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21"/>
      <c r="AV6" s="18">
        <f>AV7+AV9+AV11+AV13</f>
        <v>116</v>
      </c>
      <c r="AW6" s="12"/>
      <c r="AX6" s="12"/>
      <c r="AY6" s="12"/>
      <c r="AZ6" s="12"/>
      <c r="BA6" s="12"/>
      <c r="BB6" s="12"/>
      <c r="BC6" s="12"/>
      <c r="BD6" s="12"/>
      <c r="BE6" s="3"/>
      <c r="BF6" s="3"/>
      <c r="BG6" s="3"/>
    </row>
    <row r="7" spans="1:56" s="5" customFormat="1" ht="21" customHeight="1">
      <c r="A7" s="89" t="s">
        <v>69</v>
      </c>
      <c r="B7" s="85" t="s">
        <v>48</v>
      </c>
      <c r="C7" s="40" t="s">
        <v>166</v>
      </c>
      <c r="D7" s="12">
        <v>4</v>
      </c>
      <c r="E7" s="12">
        <v>4</v>
      </c>
      <c r="F7" s="12">
        <v>2</v>
      </c>
      <c r="G7" s="12">
        <v>4</v>
      </c>
      <c r="H7" s="12">
        <v>2</v>
      </c>
      <c r="I7" s="12">
        <v>2</v>
      </c>
      <c r="J7" s="12">
        <v>2</v>
      </c>
      <c r="K7" s="12">
        <v>4</v>
      </c>
      <c r="L7" s="12">
        <v>2</v>
      </c>
      <c r="M7" s="12">
        <v>4</v>
      </c>
      <c r="N7" s="12">
        <v>4</v>
      </c>
      <c r="O7" s="12">
        <v>4</v>
      </c>
      <c r="P7" s="12">
        <v>2</v>
      </c>
      <c r="Q7" s="12"/>
      <c r="R7" s="12">
        <v>4</v>
      </c>
      <c r="S7" s="12">
        <v>4</v>
      </c>
      <c r="T7" s="59" t="s">
        <v>190</v>
      </c>
      <c r="U7" s="18"/>
      <c r="V7" s="12"/>
      <c r="W7" s="12"/>
      <c r="X7" s="12"/>
      <c r="Y7" s="12"/>
      <c r="Z7" s="12"/>
      <c r="AA7" s="12"/>
      <c r="AB7" s="12"/>
      <c r="AC7" s="12"/>
      <c r="AD7" s="12"/>
      <c r="AE7" s="12" t="s">
        <v>50</v>
      </c>
      <c r="AF7" s="12"/>
      <c r="AG7" s="77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 t="s">
        <v>50</v>
      </c>
      <c r="AS7" s="12"/>
      <c r="AT7" s="12"/>
      <c r="AU7" s="12"/>
      <c r="AV7" s="18">
        <f>SUM(D7:AU7)</f>
        <v>48</v>
      </c>
      <c r="AW7" s="12"/>
      <c r="AX7" s="12"/>
      <c r="AY7" s="12"/>
      <c r="AZ7" s="12"/>
      <c r="BA7" s="12"/>
      <c r="BB7" s="12"/>
      <c r="BC7" s="12"/>
      <c r="BD7" s="12"/>
    </row>
    <row r="8" spans="1:56" s="5" customFormat="1" ht="15.75">
      <c r="A8" s="89"/>
      <c r="B8" s="86"/>
      <c r="C8" s="40" t="s">
        <v>167</v>
      </c>
      <c r="D8" s="12">
        <v>1</v>
      </c>
      <c r="E8" s="12"/>
      <c r="F8" s="12">
        <v>1</v>
      </c>
      <c r="G8" s="12"/>
      <c r="H8" s="12">
        <v>1</v>
      </c>
      <c r="I8" s="12"/>
      <c r="J8" s="12"/>
      <c r="K8" s="12">
        <v>1</v>
      </c>
      <c r="L8" s="12"/>
      <c r="M8" s="12">
        <v>1</v>
      </c>
      <c r="N8" s="12"/>
      <c r="O8" s="12">
        <v>1</v>
      </c>
      <c r="P8" s="12"/>
      <c r="Q8" s="12">
        <v>1</v>
      </c>
      <c r="R8" s="12">
        <v>1</v>
      </c>
      <c r="S8" s="12"/>
      <c r="T8" s="5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77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8">
        <f>D8+F8+H8+K8+M8+O8+Q8+R8</f>
        <v>8</v>
      </c>
      <c r="AW8" s="12"/>
      <c r="AX8" s="12"/>
      <c r="AY8" s="12"/>
      <c r="AZ8" s="12"/>
      <c r="BA8" s="12"/>
      <c r="BB8" s="12"/>
      <c r="BC8" s="12"/>
      <c r="BD8" s="12"/>
    </row>
    <row r="9" spans="1:56" s="5" customFormat="1" ht="15.75" customHeight="1">
      <c r="A9" s="89" t="s">
        <v>70</v>
      </c>
      <c r="B9" s="85" t="s">
        <v>51</v>
      </c>
      <c r="C9" s="40" t="s">
        <v>166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57"/>
      <c r="U9" s="12"/>
      <c r="V9" s="12"/>
      <c r="W9" s="12" t="s">
        <v>50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77" t="s">
        <v>168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>
        <v>2</v>
      </c>
      <c r="AQ9" s="12"/>
      <c r="AR9" s="12" t="s">
        <v>50</v>
      </c>
      <c r="AS9" s="57" t="s">
        <v>50</v>
      </c>
      <c r="AT9" s="57" t="s">
        <v>50</v>
      </c>
      <c r="AU9" s="57"/>
      <c r="AV9" s="18">
        <f>SUM(D9:AU9)</f>
        <v>68</v>
      </c>
      <c r="AW9" s="12"/>
      <c r="AX9" s="12"/>
      <c r="AY9" s="12"/>
      <c r="AZ9" s="12"/>
      <c r="BA9" s="12"/>
      <c r="BB9" s="12"/>
      <c r="BC9" s="12"/>
      <c r="BD9" s="12"/>
    </row>
    <row r="10" spans="1:56" s="5" customFormat="1" ht="15.75">
      <c r="A10" s="89"/>
      <c r="B10" s="86"/>
      <c r="C10" s="40" t="s">
        <v>167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57"/>
      <c r="U10" s="12"/>
      <c r="V10" s="12"/>
      <c r="W10" s="12"/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/>
      <c r="AD10" s="12"/>
      <c r="AE10" s="12"/>
      <c r="AF10" s="12"/>
      <c r="AG10" s="77"/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/>
      <c r="AN10" s="12"/>
      <c r="AO10" s="12"/>
      <c r="AP10" s="12"/>
      <c r="AQ10" s="12"/>
      <c r="AR10" s="12"/>
      <c r="AS10" s="57" t="s">
        <v>50</v>
      </c>
      <c r="AT10" s="57"/>
      <c r="AU10" s="57"/>
      <c r="AV10" s="18">
        <f>SUM(D10:AU10)</f>
        <v>26</v>
      </c>
      <c r="AW10" s="12"/>
      <c r="AX10" s="12"/>
      <c r="AY10" s="12"/>
      <c r="AZ10" s="12"/>
      <c r="BA10" s="12"/>
      <c r="BB10" s="12"/>
      <c r="BC10" s="12"/>
      <c r="BD10" s="12"/>
    </row>
    <row r="11" spans="1:56" s="5" customFormat="1" ht="15.75">
      <c r="A11" s="89"/>
      <c r="B11" s="85"/>
      <c r="C11" s="4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7"/>
      <c r="U11" s="12"/>
      <c r="V11" s="12" t="s">
        <v>50</v>
      </c>
      <c r="W11" s="12" t="s">
        <v>50</v>
      </c>
      <c r="X11" s="12" t="s">
        <v>50</v>
      </c>
      <c r="Y11" s="12" t="s">
        <v>50</v>
      </c>
      <c r="Z11" s="12" t="s">
        <v>50</v>
      </c>
      <c r="AA11" s="12"/>
      <c r="AB11" s="12"/>
      <c r="AC11" s="12"/>
      <c r="AD11" s="12"/>
      <c r="AE11" s="12"/>
      <c r="AF11" s="12"/>
      <c r="AG11" s="77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57"/>
      <c r="AT11" s="57"/>
      <c r="AU11" s="57"/>
      <c r="AV11" s="18"/>
      <c r="AW11" s="12"/>
      <c r="AX11" s="12"/>
      <c r="AY11" s="12"/>
      <c r="AZ11" s="12"/>
      <c r="BA11" s="12"/>
      <c r="BB11" s="12"/>
      <c r="BC11" s="12"/>
      <c r="BD11" s="12"/>
    </row>
    <row r="12" spans="1:56" s="5" customFormat="1" ht="15.75">
      <c r="A12" s="89"/>
      <c r="B12" s="86"/>
      <c r="C12" s="4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7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77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57"/>
      <c r="AT12" s="57"/>
      <c r="AU12" s="57"/>
      <c r="AV12" s="18"/>
      <c r="AW12" s="12"/>
      <c r="AX12" s="12"/>
      <c r="AY12" s="12"/>
      <c r="AZ12" s="12"/>
      <c r="BA12" s="12"/>
      <c r="BB12" s="12"/>
      <c r="BC12" s="12"/>
      <c r="BD12" s="12"/>
    </row>
    <row r="13" spans="1:56" s="5" customFormat="1" ht="15.75" customHeight="1">
      <c r="A13" s="89" t="s">
        <v>144</v>
      </c>
      <c r="B13" s="85" t="s">
        <v>169</v>
      </c>
      <c r="C13" s="40" t="s">
        <v>166</v>
      </c>
      <c r="D13" s="12">
        <v>4</v>
      </c>
      <c r="E13" s="12">
        <v>4</v>
      </c>
      <c r="F13" s="12">
        <v>4</v>
      </c>
      <c r="G13" s="12">
        <v>4</v>
      </c>
      <c r="H13" s="12">
        <v>2</v>
      </c>
      <c r="I13" s="12">
        <v>4</v>
      </c>
      <c r="J13" s="12">
        <v>4</v>
      </c>
      <c r="K13" s="12">
        <v>2</v>
      </c>
      <c r="L13" s="12">
        <v>4</v>
      </c>
      <c r="M13" s="12">
        <v>2</v>
      </c>
      <c r="N13" s="12">
        <v>4</v>
      </c>
      <c r="O13" s="12">
        <v>2</v>
      </c>
      <c r="P13" s="12">
        <v>2</v>
      </c>
      <c r="Q13" s="12">
        <v>4</v>
      </c>
      <c r="R13" s="12">
        <v>4</v>
      </c>
      <c r="S13" s="12">
        <v>4</v>
      </c>
      <c r="T13" s="57" t="s">
        <v>190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77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57"/>
      <c r="AT13" s="57"/>
      <c r="AU13" s="59"/>
      <c r="AV13" s="18"/>
      <c r="AW13" s="12"/>
      <c r="AX13" s="12"/>
      <c r="AY13" s="12"/>
      <c r="AZ13" s="12"/>
      <c r="BA13" s="12"/>
      <c r="BB13" s="12"/>
      <c r="BC13" s="12"/>
      <c r="BD13" s="12"/>
    </row>
    <row r="14" spans="1:56" s="5" customFormat="1" ht="15.75">
      <c r="A14" s="89"/>
      <c r="B14" s="86"/>
      <c r="C14" s="40" t="s">
        <v>167</v>
      </c>
      <c r="D14" s="12">
        <v>2</v>
      </c>
      <c r="E14" s="12">
        <v>1</v>
      </c>
      <c r="F14" s="12">
        <v>1</v>
      </c>
      <c r="G14" s="12">
        <v>2</v>
      </c>
      <c r="H14" s="12">
        <v>1</v>
      </c>
      <c r="I14" s="12">
        <v>2</v>
      </c>
      <c r="J14" s="12">
        <v>2</v>
      </c>
      <c r="K14" s="12">
        <v>1</v>
      </c>
      <c r="L14" s="12">
        <v>1</v>
      </c>
      <c r="M14" s="12">
        <v>2</v>
      </c>
      <c r="N14" s="12">
        <v>2</v>
      </c>
      <c r="O14" s="12">
        <v>1</v>
      </c>
      <c r="P14" s="12">
        <v>2</v>
      </c>
      <c r="Q14" s="12">
        <v>1</v>
      </c>
      <c r="R14" s="12">
        <v>1</v>
      </c>
      <c r="S14" s="12">
        <v>1</v>
      </c>
      <c r="T14" s="57">
        <v>1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77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57"/>
      <c r="AT14" s="57"/>
      <c r="AU14" s="57"/>
      <c r="AV14" s="18">
        <f>SUM(D14:AU14)</f>
        <v>24</v>
      </c>
      <c r="AW14" s="12"/>
      <c r="AX14" s="12"/>
      <c r="AY14" s="12"/>
      <c r="AZ14" s="12"/>
      <c r="BA14" s="12"/>
      <c r="BB14" s="12"/>
      <c r="BC14" s="12"/>
      <c r="BD14" s="12"/>
    </row>
    <row r="15" spans="1:56" s="5" customFormat="1" ht="15.75">
      <c r="A15" s="83"/>
      <c r="B15" s="85"/>
      <c r="C15" s="4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7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77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57"/>
      <c r="AT15" s="57"/>
      <c r="AU15" s="57"/>
      <c r="AV15" s="18"/>
      <c r="AW15" s="12"/>
      <c r="AX15" s="12"/>
      <c r="AY15" s="12"/>
      <c r="AZ15" s="12"/>
      <c r="BA15" s="12"/>
      <c r="BB15" s="12"/>
      <c r="BC15" s="12"/>
      <c r="BD15" s="12"/>
    </row>
    <row r="16" spans="1:56" s="5" customFormat="1" ht="15.75">
      <c r="A16" s="84"/>
      <c r="B16" s="86"/>
      <c r="C16" s="4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77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57"/>
      <c r="AT16" s="57"/>
      <c r="AU16" s="57"/>
      <c r="AV16" s="18"/>
      <c r="AW16" s="12"/>
      <c r="AX16" s="12"/>
      <c r="AY16" s="12"/>
      <c r="AZ16" s="12"/>
      <c r="BA16" s="12"/>
      <c r="BB16" s="12"/>
      <c r="BC16" s="12"/>
      <c r="BD16" s="12"/>
    </row>
    <row r="17" spans="1:56" s="5" customFormat="1" ht="15.75" customHeight="1">
      <c r="A17" s="89" t="s">
        <v>175</v>
      </c>
      <c r="B17" s="85" t="s">
        <v>49</v>
      </c>
      <c r="C17" s="40" t="s">
        <v>166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57" t="s">
        <v>190</v>
      </c>
      <c r="U17" s="18"/>
      <c r="V17" s="12"/>
      <c r="W17" s="12" t="s">
        <v>50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77"/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57">
        <v>2</v>
      </c>
      <c r="AP17" s="57">
        <v>2</v>
      </c>
      <c r="AQ17" s="18">
        <v>2</v>
      </c>
      <c r="AR17" s="12" t="s">
        <v>50</v>
      </c>
      <c r="AS17" s="57" t="s">
        <v>190</v>
      </c>
      <c r="AT17" s="57" t="s">
        <v>50</v>
      </c>
      <c r="AU17" s="57"/>
      <c r="AV17" s="18">
        <v>70</v>
      </c>
      <c r="AW17" s="12"/>
      <c r="AX17" s="12"/>
      <c r="AY17" s="12"/>
      <c r="AZ17" s="12"/>
      <c r="BA17" s="12"/>
      <c r="BB17" s="12"/>
      <c r="BC17" s="12"/>
      <c r="BD17" s="12"/>
    </row>
    <row r="18" spans="1:56" s="5" customFormat="1" ht="15.75">
      <c r="A18" s="89"/>
      <c r="B18" s="86"/>
      <c r="C18" s="40" t="s">
        <v>167</v>
      </c>
      <c r="D18" s="12">
        <v>2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57">
        <v>2</v>
      </c>
      <c r="U18" s="12"/>
      <c r="V18" s="12"/>
      <c r="W18" s="12"/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77"/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12">
        <v>2</v>
      </c>
      <c r="AQ18" s="12">
        <v>2</v>
      </c>
      <c r="AR18" s="12" t="s">
        <v>50</v>
      </c>
      <c r="AS18" s="57" t="s">
        <v>50</v>
      </c>
      <c r="AT18" s="57"/>
      <c r="AU18" s="57"/>
      <c r="AV18" s="18">
        <v>70</v>
      </c>
      <c r="AW18" s="12"/>
      <c r="AX18" s="12"/>
      <c r="AY18" s="12"/>
      <c r="AZ18" s="12"/>
      <c r="BA18" s="12"/>
      <c r="BB18" s="12"/>
      <c r="BC18" s="12"/>
      <c r="BD18" s="12"/>
    </row>
    <row r="19" spans="1:56" s="5" customFormat="1" ht="21">
      <c r="A19" s="22" t="s">
        <v>119</v>
      </c>
      <c r="B19" s="22" t="s">
        <v>120</v>
      </c>
      <c r="C19" s="41"/>
      <c r="D19" s="12"/>
      <c r="E19" s="12" t="s">
        <v>50</v>
      </c>
      <c r="F19" s="12" t="s">
        <v>50</v>
      </c>
      <c r="G19" s="12" t="s">
        <v>50</v>
      </c>
      <c r="H19" s="12" t="s">
        <v>50</v>
      </c>
      <c r="I19" s="12" t="s">
        <v>50</v>
      </c>
      <c r="J19" s="12" t="s">
        <v>50</v>
      </c>
      <c r="K19" s="12" t="s">
        <v>50</v>
      </c>
      <c r="L19" s="12" t="s">
        <v>50</v>
      </c>
      <c r="M19" s="12" t="s">
        <v>50</v>
      </c>
      <c r="N19" s="12" t="s">
        <v>50</v>
      </c>
      <c r="O19" s="12" t="s">
        <v>50</v>
      </c>
      <c r="P19" s="12" t="s">
        <v>50</v>
      </c>
      <c r="Q19" s="12" t="s">
        <v>50</v>
      </c>
      <c r="R19" s="12" t="s">
        <v>50</v>
      </c>
      <c r="S19" s="12" t="s">
        <v>50</v>
      </c>
      <c r="T19" s="12"/>
      <c r="U19" s="12"/>
      <c r="V19" s="12"/>
      <c r="W19" s="12"/>
      <c r="X19" s="12" t="s">
        <v>50</v>
      </c>
      <c r="Y19" s="12" t="s">
        <v>50</v>
      </c>
      <c r="Z19" s="12" t="s">
        <v>50</v>
      </c>
      <c r="AA19" s="12" t="s">
        <v>50</v>
      </c>
      <c r="AB19" s="12" t="s">
        <v>50</v>
      </c>
      <c r="AC19" s="12" t="s">
        <v>50</v>
      </c>
      <c r="AD19" s="12" t="s">
        <v>50</v>
      </c>
      <c r="AE19" s="12" t="s">
        <v>50</v>
      </c>
      <c r="AF19" s="12" t="s">
        <v>50</v>
      </c>
      <c r="AG19" s="77" t="s">
        <v>50</v>
      </c>
      <c r="AH19" s="12" t="s">
        <v>50</v>
      </c>
      <c r="AI19" s="12" t="s">
        <v>50</v>
      </c>
      <c r="AJ19" s="12" t="s">
        <v>50</v>
      </c>
      <c r="AK19" s="12" t="s">
        <v>50</v>
      </c>
      <c r="AL19" s="12" t="s">
        <v>50</v>
      </c>
      <c r="AM19" s="12" t="s">
        <v>50</v>
      </c>
      <c r="AN19" s="12" t="s">
        <v>50</v>
      </c>
      <c r="AO19" s="12" t="s">
        <v>50</v>
      </c>
      <c r="AP19" s="12"/>
      <c r="AQ19" s="12"/>
      <c r="AR19" s="12"/>
      <c r="AS19" s="57"/>
      <c r="AT19" s="57"/>
      <c r="AU19" s="57"/>
      <c r="AV19" s="18">
        <f>AV20+AV22</f>
        <v>148</v>
      </c>
      <c r="AW19" s="12"/>
      <c r="AX19" s="12"/>
      <c r="AY19" s="12"/>
      <c r="AZ19" s="12"/>
      <c r="BA19" s="12"/>
      <c r="BB19" s="12"/>
      <c r="BC19" s="12"/>
      <c r="BD19" s="12"/>
    </row>
    <row r="20" spans="1:56" s="5" customFormat="1" ht="15.75" customHeight="1">
      <c r="A20" s="89" t="s">
        <v>125</v>
      </c>
      <c r="B20" s="85" t="s">
        <v>176</v>
      </c>
      <c r="C20" s="40" t="s">
        <v>166</v>
      </c>
      <c r="D20" s="12"/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/>
      <c r="R20" s="12"/>
      <c r="S20" s="12"/>
      <c r="T20" s="58"/>
      <c r="U20" s="12"/>
      <c r="V20" s="12"/>
      <c r="W20" s="12" t="s">
        <v>50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77"/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12"/>
      <c r="AQ20" s="12"/>
      <c r="AR20" s="12"/>
      <c r="AS20" s="57"/>
      <c r="AT20" s="57"/>
      <c r="AU20" s="59" t="s">
        <v>193</v>
      </c>
      <c r="AV20" s="18">
        <f>SUM(D20:AU20)</f>
        <v>58</v>
      </c>
      <c r="AW20" s="12"/>
      <c r="AX20" s="12"/>
      <c r="AY20" s="12"/>
      <c r="AZ20" s="12"/>
      <c r="BA20" s="12"/>
      <c r="BB20" s="12"/>
      <c r="BC20" s="12"/>
      <c r="BD20" s="12"/>
    </row>
    <row r="21" spans="1:56" s="5" customFormat="1" ht="15.75">
      <c r="A21" s="89"/>
      <c r="B21" s="86"/>
      <c r="C21" s="40" t="s">
        <v>167</v>
      </c>
      <c r="D21" s="12"/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1</v>
      </c>
      <c r="AA21" s="12"/>
      <c r="AB21" s="12"/>
      <c r="AC21" s="12">
        <v>1</v>
      </c>
      <c r="AD21" s="12"/>
      <c r="AE21" s="12">
        <v>1</v>
      </c>
      <c r="AF21" s="12"/>
      <c r="AG21" s="77"/>
      <c r="AH21" s="12"/>
      <c r="AI21" s="12">
        <v>1</v>
      </c>
      <c r="AJ21" s="12"/>
      <c r="AK21" s="12">
        <v>1</v>
      </c>
      <c r="AL21" s="12"/>
      <c r="AM21" s="12">
        <v>1</v>
      </c>
      <c r="AN21" s="12"/>
      <c r="AO21" s="12">
        <v>1</v>
      </c>
      <c r="AP21" s="12"/>
      <c r="AQ21" s="12"/>
      <c r="AR21" s="12"/>
      <c r="AS21" s="57"/>
      <c r="AT21" s="57"/>
      <c r="AU21" s="57"/>
      <c r="AV21" s="18">
        <f>SUM(D21:AU21)</f>
        <v>14</v>
      </c>
      <c r="AW21" s="12"/>
      <c r="AX21" s="12"/>
      <c r="AY21" s="12"/>
      <c r="AZ21" s="12"/>
      <c r="BA21" s="12"/>
      <c r="BB21" s="12"/>
      <c r="BC21" s="12"/>
      <c r="BD21" s="12"/>
    </row>
    <row r="22" spans="1:56" s="5" customFormat="1" ht="15.75" customHeight="1">
      <c r="A22" s="89" t="s">
        <v>126</v>
      </c>
      <c r="B22" s="85" t="s">
        <v>34</v>
      </c>
      <c r="C22" s="40" t="s">
        <v>166</v>
      </c>
      <c r="D22" s="12">
        <v>2</v>
      </c>
      <c r="E22" s="12">
        <v>4</v>
      </c>
      <c r="F22" s="12">
        <v>2</v>
      </c>
      <c r="G22" s="12">
        <v>4</v>
      </c>
      <c r="H22" s="12">
        <v>2</v>
      </c>
      <c r="I22" s="12">
        <v>4</v>
      </c>
      <c r="J22" s="12">
        <v>4</v>
      </c>
      <c r="K22" s="12">
        <v>2</v>
      </c>
      <c r="L22" s="12">
        <v>4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/>
      <c r="V22" s="12"/>
      <c r="W22" s="12">
        <v>2</v>
      </c>
      <c r="X22" s="12">
        <v>2</v>
      </c>
      <c r="Y22" s="12">
        <v>4</v>
      </c>
      <c r="Z22" s="12">
        <v>2</v>
      </c>
      <c r="AA22" s="12">
        <v>4</v>
      </c>
      <c r="AB22" s="12">
        <v>2</v>
      </c>
      <c r="AC22" s="12">
        <v>2</v>
      </c>
      <c r="AD22" s="12">
        <v>2</v>
      </c>
      <c r="AE22" s="12">
        <v>2</v>
      </c>
      <c r="AF22" s="12">
        <v>4</v>
      </c>
      <c r="AG22" s="77"/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/>
      <c r="AS22" s="57" t="s">
        <v>190</v>
      </c>
      <c r="AT22" s="57" t="s">
        <v>50</v>
      </c>
      <c r="AU22" s="59"/>
      <c r="AV22" s="18">
        <v>90</v>
      </c>
      <c r="AW22" s="12"/>
      <c r="AX22" s="12"/>
      <c r="AY22" s="12"/>
      <c r="AZ22" s="12"/>
      <c r="BA22" s="12"/>
      <c r="BB22" s="12"/>
      <c r="BC22" s="12"/>
      <c r="BD22" s="12"/>
    </row>
    <row r="23" spans="1:56" s="5" customFormat="1" ht="15.75">
      <c r="A23" s="89"/>
      <c r="B23" s="86"/>
      <c r="C23" s="40" t="s">
        <v>167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/>
      <c r="T23" s="12">
        <v>1</v>
      </c>
      <c r="U23" s="12"/>
      <c r="V23" s="12"/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77"/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/>
      <c r="AO23" s="12">
        <v>1</v>
      </c>
      <c r="AP23" s="12">
        <v>1</v>
      </c>
      <c r="AQ23" s="12"/>
      <c r="AR23" s="12"/>
      <c r="AS23" s="57"/>
      <c r="AT23" s="57"/>
      <c r="AU23" s="57"/>
      <c r="AV23" s="18">
        <v>35</v>
      </c>
      <c r="AW23" s="12"/>
      <c r="AX23" s="12"/>
      <c r="AY23" s="12"/>
      <c r="AZ23" s="12"/>
      <c r="BA23" s="12"/>
      <c r="BB23" s="12"/>
      <c r="BC23" s="12"/>
      <c r="BD23" s="12"/>
    </row>
    <row r="24" spans="1:56" s="5" customFormat="1" ht="15.75">
      <c r="A24" s="22" t="s">
        <v>127</v>
      </c>
      <c r="B24" s="6" t="s">
        <v>128</v>
      </c>
      <c r="C24" s="4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77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57"/>
      <c r="AT24" s="57"/>
      <c r="AU24" s="57"/>
      <c r="AV24" s="18"/>
      <c r="AW24" s="12"/>
      <c r="AX24" s="12"/>
      <c r="AY24" s="12"/>
      <c r="AZ24" s="12"/>
      <c r="BA24" s="12"/>
      <c r="BB24" s="12"/>
      <c r="BC24" s="12"/>
      <c r="BD24" s="12"/>
    </row>
    <row r="25" spans="1:56" s="5" customFormat="1" ht="21">
      <c r="A25" s="22" t="s">
        <v>129</v>
      </c>
      <c r="B25" s="7" t="s">
        <v>130</v>
      </c>
      <c r="C25" s="42"/>
      <c r="D25" s="12"/>
      <c r="E25" s="12"/>
      <c r="F25" s="12" t="s">
        <v>50</v>
      </c>
      <c r="G25" s="12" t="s">
        <v>50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77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57"/>
      <c r="AT25" s="57"/>
      <c r="AU25" s="57"/>
      <c r="AV25" s="18">
        <f>AV26+AV28+AV30+AV32+AV34+AV38</f>
        <v>390</v>
      </c>
      <c r="AW25" s="12"/>
      <c r="AX25" s="12"/>
      <c r="AY25" s="12"/>
      <c r="AZ25" s="12"/>
      <c r="BA25" s="12"/>
      <c r="BB25" s="12"/>
      <c r="BC25" s="12"/>
      <c r="BD25" s="12"/>
    </row>
    <row r="26" spans="1:56" s="5" customFormat="1" ht="15.75" customHeight="1">
      <c r="A26" s="91" t="s">
        <v>131</v>
      </c>
      <c r="B26" s="85" t="s">
        <v>52</v>
      </c>
      <c r="C26" s="40" t="s">
        <v>166</v>
      </c>
      <c r="D26" s="12">
        <v>2</v>
      </c>
      <c r="E26" s="12">
        <v>4</v>
      </c>
      <c r="F26" s="12">
        <v>4</v>
      </c>
      <c r="G26" s="12">
        <v>4</v>
      </c>
      <c r="H26" s="12">
        <v>4</v>
      </c>
      <c r="I26" s="12">
        <v>4</v>
      </c>
      <c r="J26" s="12">
        <v>4</v>
      </c>
      <c r="K26" s="12">
        <v>4</v>
      </c>
      <c r="L26" s="12">
        <v>4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8"/>
      <c r="V26" s="12"/>
      <c r="W26" s="12">
        <v>4</v>
      </c>
      <c r="X26" s="12">
        <v>4</v>
      </c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>
        <v>4</v>
      </c>
      <c r="AE26" s="12">
        <v>2</v>
      </c>
      <c r="AF26" s="12">
        <v>2</v>
      </c>
      <c r="AG26" s="77"/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12"/>
      <c r="AS26" s="57" t="s">
        <v>170</v>
      </c>
      <c r="AT26" s="57"/>
      <c r="AU26" s="57"/>
      <c r="AV26" s="18">
        <f>SUM(D26:AU26)</f>
        <v>106</v>
      </c>
      <c r="AW26" s="12"/>
      <c r="AX26" s="12"/>
      <c r="AY26" s="12"/>
      <c r="AZ26" s="12"/>
      <c r="BA26" s="12"/>
      <c r="BB26" s="12"/>
      <c r="BC26" s="12"/>
      <c r="BD26" s="12"/>
    </row>
    <row r="27" spans="1:56" s="5" customFormat="1" ht="15.75">
      <c r="A27" s="91"/>
      <c r="B27" s="86"/>
      <c r="C27" s="40" t="s">
        <v>167</v>
      </c>
      <c r="D27" s="12">
        <v>1</v>
      </c>
      <c r="E27" s="12">
        <v>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2</v>
      </c>
      <c r="S27" s="12">
        <v>2</v>
      </c>
      <c r="T27" s="12">
        <v>1</v>
      </c>
      <c r="U27" s="12"/>
      <c r="V27" s="12"/>
      <c r="W27" s="12">
        <v>2</v>
      </c>
      <c r="X27" s="12">
        <v>2</v>
      </c>
      <c r="Y27" s="12">
        <v>2</v>
      </c>
      <c r="Z27" s="12">
        <v>2</v>
      </c>
      <c r="AA27" s="12">
        <v>2</v>
      </c>
      <c r="AB27" s="12">
        <v>2</v>
      </c>
      <c r="AC27" s="12">
        <v>2</v>
      </c>
      <c r="AD27" s="12">
        <v>2</v>
      </c>
      <c r="AE27" s="12">
        <v>1</v>
      </c>
      <c r="AF27" s="12">
        <v>1</v>
      </c>
      <c r="AG27" s="77"/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>
        <v>1</v>
      </c>
      <c r="AR27" s="12"/>
      <c r="AS27" s="57"/>
      <c r="AT27" s="57"/>
      <c r="AU27" s="57"/>
      <c r="AV27" s="18">
        <f>SUM(D27:AU27)</f>
        <v>48</v>
      </c>
      <c r="AW27" s="12"/>
      <c r="AX27" s="12"/>
      <c r="AY27" s="12"/>
      <c r="AZ27" s="12"/>
      <c r="BA27" s="12"/>
      <c r="BB27" s="12"/>
      <c r="BC27" s="12"/>
      <c r="BD27" s="12"/>
    </row>
    <row r="28" spans="1:56" s="5" customFormat="1" ht="15.75" customHeight="1">
      <c r="A28" s="89" t="s">
        <v>132</v>
      </c>
      <c r="B28" s="85" t="s">
        <v>61</v>
      </c>
      <c r="C28" s="40" t="s">
        <v>166</v>
      </c>
      <c r="D28" s="12">
        <v>2</v>
      </c>
      <c r="E28" s="12">
        <v>2</v>
      </c>
      <c r="F28" s="12">
        <v>4</v>
      </c>
      <c r="G28" s="12">
        <v>4</v>
      </c>
      <c r="H28" s="12">
        <v>4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/>
      <c r="V28" s="12"/>
      <c r="W28" s="12">
        <v>4</v>
      </c>
      <c r="X28" s="12">
        <v>2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77"/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2</v>
      </c>
      <c r="AP28" s="12">
        <v>2</v>
      </c>
      <c r="AQ28" s="12">
        <v>2</v>
      </c>
      <c r="AR28" s="12"/>
      <c r="AS28" s="57"/>
      <c r="AT28" s="57"/>
      <c r="AU28" s="59" t="s">
        <v>193</v>
      </c>
      <c r="AV28" s="18">
        <f>SUM(D28:AU28)</f>
        <v>82</v>
      </c>
      <c r="AW28" s="12"/>
      <c r="AX28" s="12"/>
      <c r="AY28" s="12"/>
      <c r="AZ28" s="12"/>
      <c r="BA28" s="12"/>
      <c r="BB28" s="12"/>
      <c r="BC28" s="12"/>
      <c r="BD28" s="12"/>
    </row>
    <row r="29" spans="1:56" s="5" customFormat="1" ht="15.75">
      <c r="A29" s="89"/>
      <c r="B29" s="86"/>
      <c r="C29" s="40" t="s">
        <v>167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/>
      <c r="T29" s="12"/>
      <c r="U29" s="12"/>
      <c r="V29" s="12"/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77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57"/>
      <c r="AT29" s="57"/>
      <c r="AU29" s="57"/>
      <c r="AV29" s="18">
        <f>SUM(D29:AU29)</f>
        <v>25</v>
      </c>
      <c r="AW29" s="12"/>
      <c r="AX29" s="12"/>
      <c r="AY29" s="12"/>
      <c r="AZ29" s="12"/>
      <c r="BA29" s="12"/>
      <c r="BB29" s="12"/>
      <c r="BC29" s="12"/>
      <c r="BD29" s="12"/>
    </row>
    <row r="30" spans="1:56" s="5" customFormat="1" ht="15.75" customHeight="1">
      <c r="A30" s="89" t="s">
        <v>133</v>
      </c>
      <c r="B30" s="85" t="s">
        <v>177</v>
      </c>
      <c r="C30" s="40" t="s">
        <v>166</v>
      </c>
      <c r="D30" s="12">
        <v>2</v>
      </c>
      <c r="E30" s="12">
        <v>2</v>
      </c>
      <c r="F30" s="12">
        <v>4</v>
      </c>
      <c r="G30" s="12">
        <v>2</v>
      </c>
      <c r="H30" s="12">
        <v>4</v>
      </c>
      <c r="I30" s="12">
        <v>4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/>
      <c r="V30" s="12"/>
      <c r="W30" s="12">
        <v>4</v>
      </c>
      <c r="X30" s="12">
        <v>4</v>
      </c>
      <c r="Y30" s="12">
        <v>4</v>
      </c>
      <c r="Z30" s="12">
        <v>4</v>
      </c>
      <c r="AA30" s="12">
        <v>4</v>
      </c>
      <c r="AB30" s="12">
        <v>2</v>
      </c>
      <c r="AC30" s="12">
        <v>2</v>
      </c>
      <c r="AD30" s="12">
        <v>4</v>
      </c>
      <c r="AE30" s="12">
        <v>2</v>
      </c>
      <c r="AF30" s="12">
        <v>2</v>
      </c>
      <c r="AG30" s="77"/>
      <c r="AH30" s="12">
        <v>2</v>
      </c>
      <c r="AI30" s="12">
        <v>4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>
        <v>2</v>
      </c>
      <c r="AQ30" s="12">
        <v>2</v>
      </c>
      <c r="AR30" s="12"/>
      <c r="AS30" s="57" t="s">
        <v>170</v>
      </c>
      <c r="AT30" s="57"/>
      <c r="AU30" s="59"/>
      <c r="AV30" s="18">
        <v>104</v>
      </c>
      <c r="AW30" s="12"/>
      <c r="AX30" s="12"/>
      <c r="AY30" s="12"/>
      <c r="AZ30" s="12"/>
      <c r="BA30" s="12"/>
      <c r="BB30" s="12"/>
      <c r="BC30" s="12"/>
      <c r="BD30" s="12"/>
    </row>
    <row r="31" spans="1:56" s="5" customFormat="1" ht="15.75">
      <c r="A31" s="89"/>
      <c r="B31" s="86"/>
      <c r="C31" s="40" t="s">
        <v>167</v>
      </c>
      <c r="D31" s="12">
        <v>2</v>
      </c>
      <c r="E31" s="12">
        <v>1</v>
      </c>
      <c r="F31" s="12">
        <v>2</v>
      </c>
      <c r="G31" s="12">
        <v>2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2"/>
      <c r="W31" s="12">
        <v>2</v>
      </c>
      <c r="X31" s="12">
        <v>1</v>
      </c>
      <c r="Y31" s="12">
        <v>1</v>
      </c>
      <c r="Z31" s="12">
        <v>1</v>
      </c>
      <c r="AA31" s="12">
        <v>2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77"/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>
        <v>1</v>
      </c>
      <c r="AR31" s="12"/>
      <c r="AS31" s="57"/>
      <c r="AT31" s="57"/>
      <c r="AU31" s="57"/>
      <c r="AV31" s="18">
        <v>44</v>
      </c>
      <c r="AW31" s="12"/>
      <c r="AX31" s="12"/>
      <c r="AY31" s="12"/>
      <c r="AZ31" s="12"/>
      <c r="BA31" s="12"/>
      <c r="BB31" s="12"/>
      <c r="BC31" s="12"/>
      <c r="BD31" s="12"/>
    </row>
    <row r="32" spans="1:56" s="5" customFormat="1" ht="15.75">
      <c r="A32" s="89"/>
      <c r="B32" s="85"/>
      <c r="C32" s="4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7"/>
      <c r="R32" s="57"/>
      <c r="S32" s="57"/>
      <c r="T32" s="57"/>
      <c r="U32" s="57"/>
      <c r="V32" s="5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77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57"/>
      <c r="AT32" s="57"/>
      <c r="AU32" s="57"/>
      <c r="AV32" s="18"/>
      <c r="AW32" s="12"/>
      <c r="AX32" s="12"/>
      <c r="AY32" s="12"/>
      <c r="AZ32" s="12"/>
      <c r="BA32" s="12"/>
      <c r="BB32" s="12"/>
      <c r="BC32" s="12"/>
      <c r="BD32" s="12"/>
    </row>
    <row r="33" spans="1:56" s="5" customFormat="1" ht="15.75">
      <c r="A33" s="89"/>
      <c r="B33" s="86"/>
      <c r="C33" s="4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57"/>
      <c r="R33" s="57"/>
      <c r="S33" s="57"/>
      <c r="T33" s="57"/>
      <c r="U33" s="57"/>
      <c r="V33" s="57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77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57"/>
      <c r="AT33" s="57"/>
      <c r="AU33" s="57"/>
      <c r="AV33" s="18"/>
      <c r="AW33" s="12"/>
      <c r="AX33" s="12"/>
      <c r="AY33" s="12"/>
      <c r="AZ33" s="12"/>
      <c r="BA33" s="12"/>
      <c r="BB33" s="12"/>
      <c r="BC33" s="12"/>
      <c r="BD33" s="12"/>
    </row>
    <row r="34" spans="1:56" s="5" customFormat="1" ht="15.75" customHeight="1">
      <c r="A34" s="89" t="s">
        <v>146</v>
      </c>
      <c r="B34" s="85" t="s">
        <v>178</v>
      </c>
      <c r="C34" s="40" t="s">
        <v>166</v>
      </c>
      <c r="D34" s="12">
        <v>4</v>
      </c>
      <c r="E34" s="12">
        <v>2</v>
      </c>
      <c r="F34" s="12">
        <v>2</v>
      </c>
      <c r="G34" s="12">
        <v>2</v>
      </c>
      <c r="H34" s="12">
        <v>4</v>
      </c>
      <c r="I34" s="12">
        <v>2</v>
      </c>
      <c r="J34" s="12">
        <v>2</v>
      </c>
      <c r="K34" s="12">
        <v>2</v>
      </c>
      <c r="L34" s="12">
        <v>2</v>
      </c>
      <c r="M34" s="12">
        <v>4</v>
      </c>
      <c r="N34" s="12">
        <v>2</v>
      </c>
      <c r="O34" s="12">
        <v>2</v>
      </c>
      <c r="P34" s="12">
        <v>4</v>
      </c>
      <c r="Q34" s="57">
        <v>2</v>
      </c>
      <c r="R34" s="57">
        <v>2</v>
      </c>
      <c r="S34" s="57">
        <v>2</v>
      </c>
      <c r="T34" s="57" t="s">
        <v>191</v>
      </c>
      <c r="U34" s="57"/>
      <c r="V34" s="57"/>
      <c r="W34" s="12" t="s">
        <v>50</v>
      </c>
      <c r="X34" s="12" t="s">
        <v>50</v>
      </c>
      <c r="Y34" s="12" t="s">
        <v>50</v>
      </c>
      <c r="Z34" s="12" t="s">
        <v>50</v>
      </c>
      <c r="AA34" s="12" t="s">
        <v>50</v>
      </c>
      <c r="AB34" s="12" t="s">
        <v>50</v>
      </c>
      <c r="AC34" s="12" t="s">
        <v>50</v>
      </c>
      <c r="AD34" s="12" t="s">
        <v>50</v>
      </c>
      <c r="AE34" s="12" t="s">
        <v>50</v>
      </c>
      <c r="AF34" s="12" t="s">
        <v>50</v>
      </c>
      <c r="AG34" s="77" t="s">
        <v>50</v>
      </c>
      <c r="AH34" s="12" t="s">
        <v>50</v>
      </c>
      <c r="AI34" s="12" t="s">
        <v>50</v>
      </c>
      <c r="AJ34" s="12" t="s">
        <v>50</v>
      </c>
      <c r="AK34" s="12" t="s">
        <v>50</v>
      </c>
      <c r="AL34" s="12" t="s">
        <v>50</v>
      </c>
      <c r="AM34" s="12" t="s">
        <v>50</v>
      </c>
      <c r="AN34" s="12" t="s">
        <v>50</v>
      </c>
      <c r="AO34" s="12" t="s">
        <v>50</v>
      </c>
      <c r="AP34" s="12" t="s">
        <v>50</v>
      </c>
      <c r="AQ34" s="12" t="s">
        <v>50</v>
      </c>
      <c r="AR34" s="12" t="s">
        <v>50</v>
      </c>
      <c r="AS34" s="57" t="s">
        <v>50</v>
      </c>
      <c r="AT34" s="57" t="s">
        <v>50</v>
      </c>
      <c r="AU34" s="57" t="s">
        <v>50</v>
      </c>
      <c r="AV34" s="18">
        <f>SUM(D34:AU34)</f>
        <v>40</v>
      </c>
      <c r="AW34" s="12"/>
      <c r="AX34" s="12"/>
      <c r="AY34" s="12"/>
      <c r="AZ34" s="12"/>
      <c r="BA34" s="12"/>
      <c r="BB34" s="12"/>
      <c r="BC34" s="12"/>
      <c r="BD34" s="12"/>
    </row>
    <row r="35" spans="1:56" s="5" customFormat="1" ht="15.75">
      <c r="A35" s="89"/>
      <c r="B35" s="86"/>
      <c r="C35" s="40" t="s">
        <v>167</v>
      </c>
      <c r="D35" s="12">
        <v>1</v>
      </c>
      <c r="E35" s="12"/>
      <c r="F35" s="12"/>
      <c r="G35" s="12">
        <v>1</v>
      </c>
      <c r="H35" s="12">
        <v>1</v>
      </c>
      <c r="I35" s="12">
        <v>1</v>
      </c>
      <c r="J35" s="12"/>
      <c r="K35" s="12">
        <v>1</v>
      </c>
      <c r="L35" s="12"/>
      <c r="M35" s="12">
        <v>1</v>
      </c>
      <c r="N35" s="12">
        <v>1</v>
      </c>
      <c r="O35" s="12"/>
      <c r="P35" s="12">
        <v>1</v>
      </c>
      <c r="Q35" s="57"/>
      <c r="R35" s="57">
        <v>1</v>
      </c>
      <c r="S35" s="57">
        <v>1</v>
      </c>
      <c r="T35" s="57"/>
      <c r="U35" s="57"/>
      <c r="V35" s="57"/>
      <c r="W35" s="12" t="s">
        <v>50</v>
      </c>
      <c r="X35" s="12" t="s">
        <v>50</v>
      </c>
      <c r="Y35" s="12" t="s">
        <v>50</v>
      </c>
      <c r="Z35" s="12" t="s">
        <v>54</v>
      </c>
      <c r="AA35" s="12" t="s">
        <v>50</v>
      </c>
      <c r="AB35" s="12" t="s">
        <v>50</v>
      </c>
      <c r="AC35" s="12" t="s">
        <v>50</v>
      </c>
      <c r="AD35" s="12" t="s">
        <v>50</v>
      </c>
      <c r="AE35" s="12" t="s">
        <v>50</v>
      </c>
      <c r="AF35" s="12" t="s">
        <v>50</v>
      </c>
      <c r="AG35" s="77" t="s">
        <v>50</v>
      </c>
      <c r="AH35" s="12" t="s">
        <v>50</v>
      </c>
      <c r="AI35" s="12" t="s">
        <v>50</v>
      </c>
      <c r="AJ35" s="12" t="s">
        <v>50</v>
      </c>
      <c r="AK35" s="12" t="s">
        <v>50</v>
      </c>
      <c r="AL35" s="12" t="s">
        <v>50</v>
      </c>
      <c r="AM35" s="12" t="s">
        <v>50</v>
      </c>
      <c r="AN35" s="12" t="s">
        <v>50</v>
      </c>
      <c r="AO35" s="12" t="s">
        <v>50</v>
      </c>
      <c r="AP35" s="12" t="s">
        <v>50</v>
      </c>
      <c r="AQ35" s="12" t="s">
        <v>50</v>
      </c>
      <c r="AR35" s="12" t="s">
        <v>50</v>
      </c>
      <c r="AS35" s="57" t="s">
        <v>50</v>
      </c>
      <c r="AT35" s="57" t="s">
        <v>50</v>
      </c>
      <c r="AU35" s="57"/>
      <c r="AV35" s="18">
        <f>SUM(D35:AU35)</f>
        <v>10</v>
      </c>
      <c r="AW35" s="12"/>
      <c r="AX35" s="12"/>
      <c r="AY35" s="12"/>
      <c r="AZ35" s="12"/>
      <c r="BA35" s="12"/>
      <c r="BB35" s="12"/>
      <c r="BC35" s="12"/>
      <c r="BD35" s="12"/>
    </row>
    <row r="36" spans="1:56" s="5" customFormat="1" ht="15.75" customHeight="1">
      <c r="A36" s="83" t="s">
        <v>155</v>
      </c>
      <c r="B36" s="85" t="s">
        <v>180</v>
      </c>
      <c r="C36" s="40" t="s">
        <v>166</v>
      </c>
      <c r="D36" s="12">
        <v>2</v>
      </c>
      <c r="E36" s="12">
        <v>2</v>
      </c>
      <c r="F36" s="12">
        <v>2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2</v>
      </c>
      <c r="Q36" s="57">
        <v>2</v>
      </c>
      <c r="R36" s="57">
        <v>2</v>
      </c>
      <c r="S36" s="57">
        <v>2</v>
      </c>
      <c r="T36" s="57" t="s">
        <v>192</v>
      </c>
      <c r="U36" s="57"/>
      <c r="V36" s="5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77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57"/>
      <c r="AT36" s="57"/>
      <c r="AU36" s="57"/>
      <c r="AV36" s="18"/>
      <c r="AW36" s="12"/>
      <c r="AX36" s="12"/>
      <c r="AY36" s="12"/>
      <c r="AZ36" s="12"/>
      <c r="BA36" s="12"/>
      <c r="BB36" s="12"/>
      <c r="BC36" s="12"/>
      <c r="BD36" s="12"/>
    </row>
    <row r="37" spans="1:56" s="5" customFormat="1" ht="15.75">
      <c r="A37" s="84"/>
      <c r="B37" s="86"/>
      <c r="C37" s="40" t="s">
        <v>167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57">
        <v>1</v>
      </c>
      <c r="R37" s="57">
        <v>1</v>
      </c>
      <c r="S37" s="57">
        <v>1</v>
      </c>
      <c r="T37" s="57"/>
      <c r="U37" s="57"/>
      <c r="V37" s="57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77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57"/>
      <c r="AT37" s="57"/>
      <c r="AU37" s="57"/>
      <c r="AV37" s="18"/>
      <c r="AW37" s="12"/>
      <c r="AX37" s="12"/>
      <c r="AY37" s="12"/>
      <c r="AZ37" s="12"/>
      <c r="BA37" s="12"/>
      <c r="BB37" s="12"/>
      <c r="BC37" s="12"/>
      <c r="BD37" s="12"/>
    </row>
    <row r="38" spans="1:56" s="5" customFormat="1" ht="15.75" customHeight="1">
      <c r="A38" s="89" t="s">
        <v>136</v>
      </c>
      <c r="B38" s="85" t="s">
        <v>179</v>
      </c>
      <c r="C38" s="40" t="s">
        <v>166</v>
      </c>
      <c r="D38" s="12">
        <v>4</v>
      </c>
      <c r="E38" s="12">
        <v>4</v>
      </c>
      <c r="F38" s="12">
        <v>4</v>
      </c>
      <c r="G38" s="12">
        <v>4</v>
      </c>
      <c r="H38" s="12">
        <v>4</v>
      </c>
      <c r="I38" s="12">
        <v>4</v>
      </c>
      <c r="J38" s="12">
        <v>4</v>
      </c>
      <c r="K38" s="12">
        <v>4</v>
      </c>
      <c r="L38" s="12">
        <v>4</v>
      </c>
      <c r="M38" s="12">
        <v>4</v>
      </c>
      <c r="N38" s="12">
        <v>4</v>
      </c>
      <c r="O38" s="12">
        <v>4</v>
      </c>
      <c r="P38" s="12">
        <v>4</v>
      </c>
      <c r="Q38" s="57">
        <v>4</v>
      </c>
      <c r="R38" s="57">
        <v>2</v>
      </c>
      <c r="S38" s="57"/>
      <c r="T38" s="57" t="s">
        <v>193</v>
      </c>
      <c r="U38" s="59"/>
      <c r="V38" s="57"/>
      <c r="W38" s="12" t="s">
        <v>50</v>
      </c>
      <c r="X38" s="12" t="s">
        <v>50</v>
      </c>
      <c r="Y38" s="12" t="s">
        <v>50</v>
      </c>
      <c r="Z38" s="12" t="s">
        <v>50</v>
      </c>
      <c r="AA38" s="12" t="s">
        <v>50</v>
      </c>
      <c r="AB38" s="12" t="s">
        <v>50</v>
      </c>
      <c r="AC38" s="12" t="s">
        <v>50</v>
      </c>
      <c r="AD38" s="12" t="s">
        <v>50</v>
      </c>
      <c r="AE38" s="12" t="s">
        <v>50</v>
      </c>
      <c r="AF38" s="12" t="s">
        <v>50</v>
      </c>
      <c r="AG38" s="77" t="s">
        <v>50</v>
      </c>
      <c r="AH38" s="12" t="s">
        <v>50</v>
      </c>
      <c r="AI38" s="12" t="s">
        <v>50</v>
      </c>
      <c r="AJ38" s="12" t="s">
        <v>50</v>
      </c>
      <c r="AK38" s="12" t="s">
        <v>50</v>
      </c>
      <c r="AL38" s="12" t="s">
        <v>50</v>
      </c>
      <c r="AM38" s="12" t="s">
        <v>50</v>
      </c>
      <c r="AN38" s="12" t="s">
        <v>50</v>
      </c>
      <c r="AO38" s="12" t="s">
        <v>50</v>
      </c>
      <c r="AP38" s="12" t="s">
        <v>50</v>
      </c>
      <c r="AQ38" s="12" t="s">
        <v>50</v>
      </c>
      <c r="AR38" s="12" t="s">
        <v>50</v>
      </c>
      <c r="AS38" s="57" t="s">
        <v>50</v>
      </c>
      <c r="AT38" s="57" t="s">
        <v>50</v>
      </c>
      <c r="AU38" s="57" t="s">
        <v>50</v>
      </c>
      <c r="AV38" s="18">
        <f>SUM(D38:AU38)</f>
        <v>58</v>
      </c>
      <c r="AW38" s="12"/>
      <c r="AX38" s="12"/>
      <c r="AY38" s="12"/>
      <c r="AZ38" s="12"/>
      <c r="BA38" s="12"/>
      <c r="BB38" s="12"/>
      <c r="BC38" s="12"/>
      <c r="BD38" s="12"/>
    </row>
    <row r="39" spans="1:56" s="5" customFormat="1" ht="15.75">
      <c r="A39" s="89"/>
      <c r="B39" s="86"/>
      <c r="C39" s="40" t="s">
        <v>167</v>
      </c>
      <c r="D39" s="12">
        <v>2</v>
      </c>
      <c r="E39" s="12">
        <v>2</v>
      </c>
      <c r="F39" s="12">
        <v>2</v>
      </c>
      <c r="G39" s="12">
        <v>2</v>
      </c>
      <c r="H39" s="12">
        <v>2</v>
      </c>
      <c r="I39" s="12">
        <v>2</v>
      </c>
      <c r="J39" s="12">
        <v>2</v>
      </c>
      <c r="K39" s="12">
        <v>2</v>
      </c>
      <c r="L39" s="12">
        <v>2</v>
      </c>
      <c r="M39" s="12">
        <v>1</v>
      </c>
      <c r="N39" s="12"/>
      <c r="O39" s="12"/>
      <c r="P39" s="12"/>
      <c r="Q39" s="57"/>
      <c r="R39" s="57"/>
      <c r="S39" s="57"/>
      <c r="T39" s="57"/>
      <c r="U39" s="57"/>
      <c r="V39" s="57"/>
      <c r="W39" s="12" t="s">
        <v>50</v>
      </c>
      <c r="X39" s="12" t="s">
        <v>50</v>
      </c>
      <c r="Y39" s="12" t="s">
        <v>50</v>
      </c>
      <c r="Z39" s="12" t="s">
        <v>50</v>
      </c>
      <c r="AA39" s="12" t="s">
        <v>50</v>
      </c>
      <c r="AB39" s="12" t="s">
        <v>50</v>
      </c>
      <c r="AC39" s="12" t="s">
        <v>50</v>
      </c>
      <c r="AD39" s="12" t="s">
        <v>50</v>
      </c>
      <c r="AE39" s="12" t="s">
        <v>50</v>
      </c>
      <c r="AF39" s="12" t="s">
        <v>50</v>
      </c>
      <c r="AG39" s="77" t="s">
        <v>50</v>
      </c>
      <c r="AH39" s="12" t="s">
        <v>50</v>
      </c>
      <c r="AI39" s="12" t="s">
        <v>50</v>
      </c>
      <c r="AJ39" s="12" t="s">
        <v>50</v>
      </c>
      <c r="AK39" s="12" t="s">
        <v>50</v>
      </c>
      <c r="AL39" s="12" t="s">
        <v>50</v>
      </c>
      <c r="AM39" s="12" t="s">
        <v>50</v>
      </c>
      <c r="AN39" s="12" t="s">
        <v>50</v>
      </c>
      <c r="AO39" s="12" t="s">
        <v>50</v>
      </c>
      <c r="AP39" s="12" t="s">
        <v>50</v>
      </c>
      <c r="AQ39" s="12" t="s">
        <v>50</v>
      </c>
      <c r="AR39" s="12" t="s">
        <v>50</v>
      </c>
      <c r="AS39" s="57" t="s">
        <v>54</v>
      </c>
      <c r="AT39" s="57" t="s">
        <v>50</v>
      </c>
      <c r="AU39" s="57"/>
      <c r="AV39" s="18">
        <f>SUM(D39:AU39)</f>
        <v>19</v>
      </c>
      <c r="AW39" s="12"/>
      <c r="AX39" s="12"/>
      <c r="AY39" s="12"/>
      <c r="AZ39" s="12"/>
      <c r="BA39" s="12"/>
      <c r="BB39" s="12"/>
      <c r="BC39" s="12"/>
      <c r="BD39" s="12"/>
    </row>
    <row r="40" spans="1:56" s="5" customFormat="1" ht="52.5">
      <c r="A40" s="22" t="s">
        <v>138</v>
      </c>
      <c r="B40" s="7" t="s">
        <v>182</v>
      </c>
      <c r="C40" s="42"/>
      <c r="D40" s="12" t="s">
        <v>50</v>
      </c>
      <c r="E40" s="12"/>
      <c r="F40" s="12" t="s">
        <v>50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7"/>
      <c r="R40" s="57"/>
      <c r="S40" s="57"/>
      <c r="T40" s="57"/>
      <c r="U40" s="57"/>
      <c r="V40" s="5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77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57"/>
      <c r="AT40" s="57"/>
      <c r="AU40" s="57"/>
      <c r="AV40" s="18">
        <f>AV41</f>
        <v>474</v>
      </c>
      <c r="AW40" s="12"/>
      <c r="AX40" s="12"/>
      <c r="AY40" s="12"/>
      <c r="AZ40" s="12"/>
      <c r="BA40" s="12"/>
      <c r="BB40" s="12"/>
      <c r="BC40" s="12"/>
      <c r="BD40" s="12"/>
    </row>
    <row r="41" spans="1:56" s="5" customFormat="1" ht="15.75">
      <c r="A41" s="22"/>
      <c r="B41" s="7"/>
      <c r="C41" s="4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7"/>
      <c r="R41" s="57"/>
      <c r="S41" s="57"/>
      <c r="T41" s="57"/>
      <c r="U41" s="57"/>
      <c r="V41" s="57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77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57"/>
      <c r="AT41" s="57"/>
      <c r="AU41" s="57"/>
      <c r="AV41" s="18">
        <f>AV42+AV44+AV46+AV52</f>
        <v>474</v>
      </c>
      <c r="AW41" s="12"/>
      <c r="AX41" s="12"/>
      <c r="AY41" s="12"/>
      <c r="AZ41" s="12"/>
      <c r="BA41" s="12"/>
      <c r="BB41" s="12"/>
      <c r="BC41" s="12"/>
      <c r="BD41" s="12"/>
    </row>
    <row r="42" spans="1:56" s="5" customFormat="1" ht="15.75" customHeight="1">
      <c r="A42" s="85" t="s">
        <v>140</v>
      </c>
      <c r="B42" s="85" t="s">
        <v>181</v>
      </c>
      <c r="C42" s="40" t="s">
        <v>166</v>
      </c>
      <c r="D42" s="12">
        <v>6</v>
      </c>
      <c r="E42" s="12">
        <v>6</v>
      </c>
      <c r="F42" s="12">
        <v>6</v>
      </c>
      <c r="G42" s="12">
        <v>6</v>
      </c>
      <c r="H42" s="12">
        <v>6</v>
      </c>
      <c r="I42" s="12">
        <v>6</v>
      </c>
      <c r="J42" s="12">
        <v>6</v>
      </c>
      <c r="K42" s="12">
        <v>6</v>
      </c>
      <c r="L42" s="12">
        <v>6</v>
      </c>
      <c r="M42" s="12">
        <v>6</v>
      </c>
      <c r="N42" s="12">
        <v>6</v>
      </c>
      <c r="O42" s="12">
        <v>6</v>
      </c>
      <c r="P42" s="12">
        <v>6</v>
      </c>
      <c r="Q42" s="57">
        <v>6</v>
      </c>
      <c r="R42" s="57">
        <v>6</v>
      </c>
      <c r="S42" s="59"/>
      <c r="T42" s="57" t="s">
        <v>192</v>
      </c>
      <c r="U42" s="57"/>
      <c r="V42" s="57" t="s">
        <v>50</v>
      </c>
      <c r="W42" s="12">
        <v>6</v>
      </c>
      <c r="X42" s="12">
        <v>6</v>
      </c>
      <c r="Y42" s="12">
        <v>6</v>
      </c>
      <c r="Z42" s="12">
        <v>6</v>
      </c>
      <c r="AA42" s="12">
        <v>6</v>
      </c>
      <c r="AB42" s="12">
        <v>6</v>
      </c>
      <c r="AC42" s="12">
        <v>6</v>
      </c>
      <c r="AD42" s="12">
        <v>6</v>
      </c>
      <c r="AE42" s="12">
        <v>6</v>
      </c>
      <c r="AF42" s="12">
        <v>6</v>
      </c>
      <c r="AG42" s="77"/>
      <c r="AH42" s="12">
        <v>6</v>
      </c>
      <c r="AI42" s="12">
        <v>6</v>
      </c>
      <c r="AJ42" s="12">
        <v>6</v>
      </c>
      <c r="AK42" s="12">
        <v>6</v>
      </c>
      <c r="AL42" s="12">
        <v>6</v>
      </c>
      <c r="AM42" s="12">
        <v>6</v>
      </c>
      <c r="AN42" s="12">
        <v>6</v>
      </c>
      <c r="AO42" s="12">
        <v>6</v>
      </c>
      <c r="AP42" s="12">
        <v>6</v>
      </c>
      <c r="AQ42" s="12">
        <v>2</v>
      </c>
      <c r="AR42" s="12"/>
      <c r="AS42" s="57" t="s">
        <v>170</v>
      </c>
      <c r="AT42" s="57"/>
      <c r="AU42" s="59"/>
      <c r="AV42" s="18">
        <v>200</v>
      </c>
      <c r="AW42" s="12"/>
      <c r="AX42" s="12"/>
      <c r="AY42" s="12"/>
      <c r="AZ42" s="12"/>
      <c r="BA42" s="12"/>
      <c r="BB42" s="12"/>
      <c r="BC42" s="12"/>
      <c r="BD42" s="12"/>
    </row>
    <row r="43" spans="1:56" s="5" customFormat="1" ht="15.75">
      <c r="A43" s="86"/>
      <c r="B43" s="86"/>
      <c r="C43" s="40" t="s">
        <v>167</v>
      </c>
      <c r="D43" s="12">
        <v>3</v>
      </c>
      <c r="E43" s="12">
        <v>3</v>
      </c>
      <c r="F43" s="12">
        <v>3</v>
      </c>
      <c r="G43" s="12">
        <v>3</v>
      </c>
      <c r="H43" s="12">
        <v>3</v>
      </c>
      <c r="I43" s="12">
        <v>3</v>
      </c>
      <c r="J43" s="12">
        <v>3</v>
      </c>
      <c r="K43" s="12">
        <v>3</v>
      </c>
      <c r="L43" s="12">
        <v>3</v>
      </c>
      <c r="M43" s="12">
        <v>3</v>
      </c>
      <c r="N43" s="12">
        <v>3</v>
      </c>
      <c r="O43" s="12">
        <v>3</v>
      </c>
      <c r="P43" s="12">
        <v>3</v>
      </c>
      <c r="Q43" s="57">
        <v>1</v>
      </c>
      <c r="R43" s="60"/>
      <c r="S43" s="57"/>
      <c r="T43" s="57"/>
      <c r="U43" s="57"/>
      <c r="V43" s="57"/>
      <c r="W43" s="12">
        <v>2</v>
      </c>
      <c r="X43" s="12">
        <v>2</v>
      </c>
      <c r="Y43" s="12">
        <v>2</v>
      </c>
      <c r="Z43" s="12">
        <v>2</v>
      </c>
      <c r="AA43" s="12">
        <v>2</v>
      </c>
      <c r="AB43" s="12">
        <v>2</v>
      </c>
      <c r="AC43" s="12">
        <v>2</v>
      </c>
      <c r="AD43" s="12">
        <v>2</v>
      </c>
      <c r="AE43" s="12">
        <v>2</v>
      </c>
      <c r="AF43" s="12">
        <v>2</v>
      </c>
      <c r="AG43" s="77"/>
      <c r="AH43" s="12">
        <v>2</v>
      </c>
      <c r="AI43" s="12">
        <v>2</v>
      </c>
      <c r="AJ43" s="12">
        <v>2</v>
      </c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12">
        <v>1</v>
      </c>
      <c r="AR43" s="12"/>
      <c r="AS43" s="57"/>
      <c r="AT43" s="57"/>
      <c r="AU43" s="59"/>
      <c r="AV43" s="18">
        <v>79</v>
      </c>
      <c r="AW43" s="12"/>
      <c r="AX43" s="12"/>
      <c r="AY43" s="12"/>
      <c r="AZ43" s="12"/>
      <c r="BA43" s="12"/>
      <c r="BB43" s="12"/>
      <c r="BC43" s="12"/>
      <c r="BD43" s="12"/>
    </row>
    <row r="44" spans="1:56" s="5" customFormat="1" ht="15.75" customHeight="1">
      <c r="A44" s="89" t="s">
        <v>183</v>
      </c>
      <c r="B44" s="85" t="s">
        <v>184</v>
      </c>
      <c r="C44" s="4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7"/>
      <c r="R44" s="57"/>
      <c r="S44" s="57"/>
      <c r="T44" s="57"/>
      <c r="U44" s="57"/>
      <c r="V44" s="57"/>
      <c r="W44" s="12">
        <v>4</v>
      </c>
      <c r="X44" s="12">
        <v>6</v>
      </c>
      <c r="Y44" s="12">
        <v>6</v>
      </c>
      <c r="Z44" s="12">
        <v>6</v>
      </c>
      <c r="AA44" s="12">
        <v>6</v>
      </c>
      <c r="AB44" s="12">
        <v>6</v>
      </c>
      <c r="AC44" s="12">
        <v>6</v>
      </c>
      <c r="AD44" s="12">
        <v>6</v>
      </c>
      <c r="AE44" s="12">
        <v>4</v>
      </c>
      <c r="AF44" s="12">
        <v>4</v>
      </c>
      <c r="AG44" s="77"/>
      <c r="AH44" s="12">
        <v>4</v>
      </c>
      <c r="AI44" s="12">
        <v>4</v>
      </c>
      <c r="AJ44" s="12">
        <v>4</v>
      </c>
      <c r="AK44" s="12">
        <v>4</v>
      </c>
      <c r="AL44" s="12">
        <v>4</v>
      </c>
      <c r="AM44" s="12">
        <v>4</v>
      </c>
      <c r="AN44" s="12">
        <v>4</v>
      </c>
      <c r="AO44" s="12">
        <v>4</v>
      </c>
      <c r="AP44" s="12">
        <v>4</v>
      </c>
      <c r="AQ44" s="12">
        <v>4</v>
      </c>
      <c r="AR44" s="12"/>
      <c r="AS44" s="57" t="s">
        <v>190</v>
      </c>
      <c r="AT44" s="57"/>
      <c r="AU44" s="59"/>
      <c r="AV44" s="18">
        <v>94</v>
      </c>
      <c r="AW44" s="12"/>
      <c r="AX44" s="12"/>
      <c r="AY44" s="12"/>
      <c r="AZ44" s="12"/>
      <c r="BA44" s="12"/>
      <c r="BB44" s="12"/>
      <c r="BC44" s="12"/>
      <c r="BD44" s="12"/>
    </row>
    <row r="45" spans="1:56" s="5" customFormat="1" ht="15.75">
      <c r="A45" s="89"/>
      <c r="B45" s="86"/>
      <c r="C45" s="4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7"/>
      <c r="R45" s="57"/>
      <c r="S45" s="57"/>
      <c r="T45" s="57"/>
      <c r="U45" s="57"/>
      <c r="V45" s="57"/>
      <c r="W45" s="12">
        <v>2</v>
      </c>
      <c r="X45" s="12">
        <v>2</v>
      </c>
      <c r="Y45" s="12">
        <v>2</v>
      </c>
      <c r="Z45" s="12">
        <v>2</v>
      </c>
      <c r="AA45" s="12">
        <v>2</v>
      </c>
      <c r="AB45" s="12">
        <v>2</v>
      </c>
      <c r="AC45" s="12">
        <v>2</v>
      </c>
      <c r="AD45" s="12">
        <v>2</v>
      </c>
      <c r="AE45" s="12">
        <v>2</v>
      </c>
      <c r="AF45" s="12">
        <v>2</v>
      </c>
      <c r="AG45" s="77"/>
      <c r="AH45" s="12">
        <v>2</v>
      </c>
      <c r="AI45" s="12">
        <v>2</v>
      </c>
      <c r="AJ45" s="12">
        <v>2</v>
      </c>
      <c r="AK45" s="12">
        <v>2</v>
      </c>
      <c r="AL45" s="12">
        <v>2</v>
      </c>
      <c r="AM45" s="12">
        <v>2</v>
      </c>
      <c r="AN45" s="12"/>
      <c r="AO45" s="12"/>
      <c r="AP45" s="12"/>
      <c r="AQ45" s="12"/>
      <c r="AR45" s="12"/>
      <c r="AS45" s="57"/>
      <c r="AT45" s="57"/>
      <c r="AU45" s="57"/>
      <c r="AV45" s="18">
        <v>32</v>
      </c>
      <c r="AW45" s="12"/>
      <c r="AX45" s="12"/>
      <c r="AY45" s="12"/>
      <c r="AZ45" s="12"/>
      <c r="BA45" s="12"/>
      <c r="BB45" s="12"/>
      <c r="BC45" s="12"/>
      <c r="BD45" s="12"/>
    </row>
    <row r="46" spans="1:56" s="5" customFormat="1" ht="15.75">
      <c r="A46" s="36" t="s">
        <v>89</v>
      </c>
      <c r="B46" s="8" t="s">
        <v>75</v>
      </c>
      <c r="C46" s="4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8</v>
      </c>
      <c r="X46" s="12">
        <v>8</v>
      </c>
      <c r="Y46" s="12">
        <v>8</v>
      </c>
      <c r="Z46" s="12">
        <v>8</v>
      </c>
      <c r="AA46" s="12">
        <v>8</v>
      </c>
      <c r="AB46" s="12">
        <v>8</v>
      </c>
      <c r="AC46" s="12">
        <v>8</v>
      </c>
      <c r="AD46" s="12">
        <v>8</v>
      </c>
      <c r="AE46" s="12">
        <v>8</v>
      </c>
      <c r="AF46" s="12">
        <v>8</v>
      </c>
      <c r="AG46" s="77"/>
      <c r="AH46" s="12">
        <v>8</v>
      </c>
      <c r="AI46" s="12">
        <v>8</v>
      </c>
      <c r="AJ46" s="12">
        <v>6</v>
      </c>
      <c r="AK46" s="12">
        <v>6</v>
      </c>
      <c r="AL46" s="12">
        <v>6</v>
      </c>
      <c r="AM46" s="12">
        <v>6</v>
      </c>
      <c r="AN46" s="12">
        <v>6</v>
      </c>
      <c r="AO46" s="12">
        <v>6</v>
      </c>
      <c r="AP46" s="12">
        <v>6</v>
      </c>
      <c r="AQ46" s="12">
        <v>6</v>
      </c>
      <c r="AR46" s="12"/>
      <c r="AS46" s="57" t="s">
        <v>170</v>
      </c>
      <c r="AT46" s="57"/>
      <c r="AU46" s="59"/>
      <c r="AV46" s="18">
        <f>SUM(D46:AU46)</f>
        <v>144</v>
      </c>
      <c r="AW46" s="12"/>
      <c r="AX46" s="12"/>
      <c r="AY46" s="12"/>
      <c r="AZ46" s="12"/>
      <c r="BA46" s="12"/>
      <c r="BB46" s="12"/>
      <c r="BC46" s="12"/>
      <c r="BD46" s="12"/>
    </row>
    <row r="47" spans="1:56" s="5" customFormat="1" ht="33.75">
      <c r="A47" s="36" t="s">
        <v>79</v>
      </c>
      <c r="B47" s="8" t="s">
        <v>185</v>
      </c>
      <c r="C47" s="4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77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57"/>
      <c r="AT47" s="57"/>
      <c r="AU47" s="59"/>
      <c r="AV47" s="18"/>
      <c r="AW47" s="12"/>
      <c r="AX47" s="12"/>
      <c r="AY47" s="12"/>
      <c r="AZ47" s="12"/>
      <c r="BA47" s="12"/>
      <c r="BB47" s="12"/>
      <c r="BC47" s="12"/>
      <c r="BD47" s="12"/>
    </row>
    <row r="48" spans="1:56" s="5" customFormat="1" ht="15.75" customHeight="1">
      <c r="A48" s="83" t="s">
        <v>186</v>
      </c>
      <c r="B48" s="83" t="s">
        <v>187</v>
      </c>
      <c r="C48" s="42" t="s">
        <v>166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>
        <v>4</v>
      </c>
      <c r="X48" s="12">
        <v>4</v>
      </c>
      <c r="Y48" s="12">
        <v>4</v>
      </c>
      <c r="Z48" s="12">
        <v>4</v>
      </c>
      <c r="AA48" s="12">
        <v>4</v>
      </c>
      <c r="AB48" s="12">
        <v>4</v>
      </c>
      <c r="AC48" s="12">
        <v>4</v>
      </c>
      <c r="AD48" s="12">
        <v>4</v>
      </c>
      <c r="AE48" s="12">
        <v>4</v>
      </c>
      <c r="AF48" s="12">
        <v>4</v>
      </c>
      <c r="AG48" s="77"/>
      <c r="AH48" s="12">
        <v>4</v>
      </c>
      <c r="AI48" s="12">
        <v>2</v>
      </c>
      <c r="AJ48" s="12">
        <v>2</v>
      </c>
      <c r="AK48" s="12">
        <v>2</v>
      </c>
      <c r="AL48" s="12">
        <v>2</v>
      </c>
      <c r="AM48" s="12">
        <v>2</v>
      </c>
      <c r="AN48" s="12">
        <v>2</v>
      </c>
      <c r="AO48" s="12">
        <v>2</v>
      </c>
      <c r="AP48" s="12">
        <v>2</v>
      </c>
      <c r="AQ48" s="12">
        <v>2</v>
      </c>
      <c r="AR48" s="12"/>
      <c r="AS48" s="57" t="s">
        <v>190</v>
      </c>
      <c r="AT48" s="57"/>
      <c r="AU48" s="59"/>
      <c r="AV48" s="18">
        <v>62</v>
      </c>
      <c r="AW48" s="12"/>
      <c r="AX48" s="12"/>
      <c r="AY48" s="12"/>
      <c r="AZ48" s="12"/>
      <c r="BA48" s="12"/>
      <c r="BB48" s="12"/>
      <c r="BC48" s="12"/>
      <c r="BD48" s="12"/>
    </row>
    <row r="49" spans="1:56" s="5" customFormat="1" ht="15.75">
      <c r="A49" s="84"/>
      <c r="B49" s="84"/>
      <c r="C49" s="42" t="s">
        <v>167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2</v>
      </c>
      <c r="X49" s="12">
        <v>2</v>
      </c>
      <c r="Y49" s="12">
        <v>2</v>
      </c>
      <c r="Z49" s="12">
        <v>2</v>
      </c>
      <c r="AA49" s="12">
        <v>2</v>
      </c>
      <c r="AB49" s="12">
        <v>2</v>
      </c>
      <c r="AC49" s="12">
        <v>2</v>
      </c>
      <c r="AD49" s="12">
        <v>2</v>
      </c>
      <c r="AE49" s="12">
        <v>2</v>
      </c>
      <c r="AF49" s="12">
        <v>2</v>
      </c>
      <c r="AG49" s="77"/>
      <c r="AH49" s="12">
        <v>2</v>
      </c>
      <c r="AI49" s="12">
        <v>2</v>
      </c>
      <c r="AJ49" s="12">
        <v>2</v>
      </c>
      <c r="AK49" s="12">
        <v>1</v>
      </c>
      <c r="AL49" s="12">
        <v>1</v>
      </c>
      <c r="AM49" s="12">
        <v>1</v>
      </c>
      <c r="AN49" s="12">
        <v>1</v>
      </c>
      <c r="AO49" s="12">
        <v>1</v>
      </c>
      <c r="AP49" s="12"/>
      <c r="AQ49" s="12"/>
      <c r="AR49" s="12"/>
      <c r="AS49" s="57"/>
      <c r="AT49" s="57"/>
      <c r="AU49" s="59"/>
      <c r="AV49" s="18">
        <v>31</v>
      </c>
      <c r="AW49" s="12"/>
      <c r="AX49" s="12"/>
      <c r="AY49" s="12"/>
      <c r="AZ49" s="12"/>
      <c r="BA49" s="12"/>
      <c r="BB49" s="12"/>
      <c r="BC49" s="12"/>
      <c r="BD49" s="12"/>
    </row>
    <row r="50" spans="1:56" s="5" customFormat="1" ht="15.75" customHeight="1">
      <c r="A50" s="83" t="s">
        <v>188</v>
      </c>
      <c r="B50" s="83" t="s">
        <v>189</v>
      </c>
      <c r="C50" s="42" t="s">
        <v>166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>
        <v>4</v>
      </c>
      <c r="X50" s="12">
        <v>4</v>
      </c>
      <c r="Y50" s="12">
        <v>4</v>
      </c>
      <c r="Z50" s="12">
        <v>4</v>
      </c>
      <c r="AA50" s="12">
        <v>4</v>
      </c>
      <c r="AB50" s="12">
        <v>4</v>
      </c>
      <c r="AC50" s="12">
        <v>4</v>
      </c>
      <c r="AD50" s="12">
        <v>4</v>
      </c>
      <c r="AE50" s="12">
        <v>4</v>
      </c>
      <c r="AF50" s="12">
        <v>4</v>
      </c>
      <c r="AG50" s="77"/>
      <c r="AH50" s="12">
        <v>4</v>
      </c>
      <c r="AI50" s="12">
        <v>4</v>
      </c>
      <c r="AJ50" s="12">
        <v>4</v>
      </c>
      <c r="AK50" s="12">
        <v>4</v>
      </c>
      <c r="AL50" s="12">
        <v>4</v>
      </c>
      <c r="AM50" s="12">
        <v>4</v>
      </c>
      <c r="AN50" s="12">
        <v>4</v>
      </c>
      <c r="AO50" s="12">
        <v>2</v>
      </c>
      <c r="AP50" s="12">
        <v>2</v>
      </c>
      <c r="AQ50" s="12">
        <v>2</v>
      </c>
      <c r="AR50" s="12">
        <v>2</v>
      </c>
      <c r="AS50" s="57"/>
      <c r="AT50" s="57"/>
      <c r="AU50" s="59"/>
      <c r="AV50" s="18">
        <v>76</v>
      </c>
      <c r="AW50" s="12"/>
      <c r="AX50" s="12"/>
      <c r="AY50" s="12"/>
      <c r="AZ50" s="12"/>
      <c r="BA50" s="12"/>
      <c r="BB50" s="12"/>
      <c r="BC50" s="12"/>
      <c r="BD50" s="12"/>
    </row>
    <row r="51" spans="1:56" s="5" customFormat="1" ht="15.75">
      <c r="A51" s="84"/>
      <c r="B51" s="84"/>
      <c r="C51" s="42" t="s">
        <v>167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>
        <v>2</v>
      </c>
      <c r="X51" s="12">
        <v>2</v>
      </c>
      <c r="Y51" s="12">
        <v>2</v>
      </c>
      <c r="Z51" s="12">
        <v>2</v>
      </c>
      <c r="AA51" s="12">
        <v>2</v>
      </c>
      <c r="AB51" s="12">
        <v>2</v>
      </c>
      <c r="AC51" s="12">
        <v>2</v>
      </c>
      <c r="AD51" s="12">
        <v>2</v>
      </c>
      <c r="AE51" s="12">
        <v>2</v>
      </c>
      <c r="AF51" s="12">
        <v>2</v>
      </c>
      <c r="AG51" s="77"/>
      <c r="AH51" s="12">
        <v>2</v>
      </c>
      <c r="AI51" s="12">
        <v>2</v>
      </c>
      <c r="AJ51" s="12">
        <v>2</v>
      </c>
      <c r="AK51" s="12">
        <v>2</v>
      </c>
      <c r="AL51" s="12">
        <v>2</v>
      </c>
      <c r="AM51" s="12">
        <v>2</v>
      </c>
      <c r="AN51" s="12">
        <v>2</v>
      </c>
      <c r="AO51" s="12">
        <v>1</v>
      </c>
      <c r="AP51" s="12">
        <v>1</v>
      </c>
      <c r="AQ51" s="12">
        <v>1</v>
      </c>
      <c r="AR51" s="12">
        <v>1</v>
      </c>
      <c r="AS51" s="57"/>
      <c r="AT51" s="57"/>
      <c r="AU51" s="59"/>
      <c r="AV51" s="18">
        <v>38</v>
      </c>
      <c r="AW51" s="12"/>
      <c r="AX51" s="12"/>
      <c r="AY51" s="12"/>
      <c r="AZ51" s="12"/>
      <c r="BA51" s="12"/>
      <c r="BB51" s="12"/>
      <c r="BC51" s="12"/>
      <c r="BD51" s="12"/>
    </row>
    <row r="52" spans="1:56" s="5" customFormat="1" ht="15.75">
      <c r="A52" s="36" t="s">
        <v>110</v>
      </c>
      <c r="B52" s="8" t="s">
        <v>76</v>
      </c>
      <c r="C52" s="4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 t="s">
        <v>50</v>
      </c>
      <c r="Y52" s="12" t="s">
        <v>50</v>
      </c>
      <c r="Z52" s="12" t="s">
        <v>50</v>
      </c>
      <c r="AA52" s="12" t="s">
        <v>50</v>
      </c>
      <c r="AB52" s="12" t="s">
        <v>50</v>
      </c>
      <c r="AC52" s="12" t="s">
        <v>50</v>
      </c>
      <c r="AD52" s="12" t="s">
        <v>50</v>
      </c>
      <c r="AE52" s="12" t="s">
        <v>50</v>
      </c>
      <c r="AF52" s="12" t="s">
        <v>50</v>
      </c>
      <c r="AG52" s="12">
        <v>36</v>
      </c>
      <c r="AH52" s="12" t="s">
        <v>50</v>
      </c>
      <c r="AI52" s="12" t="s">
        <v>50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57" t="s">
        <v>170</v>
      </c>
      <c r="AT52" s="57"/>
      <c r="AU52" s="59"/>
      <c r="AV52" s="18">
        <f>SUM(D52:AU52)</f>
        <v>36</v>
      </c>
      <c r="AW52" s="12"/>
      <c r="AX52" s="12"/>
      <c r="AY52" s="12"/>
      <c r="AZ52" s="12"/>
      <c r="BA52" s="12"/>
      <c r="BB52" s="12"/>
      <c r="BC52" s="12"/>
      <c r="BD52" s="12"/>
    </row>
    <row r="53" spans="1:56" s="5" customFormat="1" ht="15.75" customHeight="1">
      <c r="A53" s="24"/>
      <c r="B53" s="104" t="s">
        <v>62</v>
      </c>
      <c r="C53" s="108"/>
      <c r="D53" s="18">
        <f>D7++D9+D11+D13+D15+D17+D20+D22+D26+D28+D30+D32+D34+D42+D46</f>
        <v>30</v>
      </c>
      <c r="E53" s="18">
        <v>36</v>
      </c>
      <c r="F53" s="18">
        <f aca="true" t="shared" si="0" ref="F53:Q53">F7++F9+F11+F13+F15+F17+F20+F22+F26+F28+F30+F32+F34+F42+F46</f>
        <v>34</v>
      </c>
      <c r="G53" s="18">
        <f t="shared" si="0"/>
        <v>36</v>
      </c>
      <c r="H53" s="18">
        <f t="shared" si="0"/>
        <v>34</v>
      </c>
      <c r="I53" s="18">
        <f t="shared" si="0"/>
        <v>34</v>
      </c>
      <c r="J53" s="18">
        <f t="shared" si="0"/>
        <v>32</v>
      </c>
      <c r="K53" s="18">
        <f t="shared" si="0"/>
        <v>30</v>
      </c>
      <c r="L53" s="18">
        <f t="shared" si="0"/>
        <v>32</v>
      </c>
      <c r="M53" s="18">
        <f t="shared" si="0"/>
        <v>30</v>
      </c>
      <c r="N53" s="18">
        <f t="shared" si="0"/>
        <v>30</v>
      </c>
      <c r="O53" s="18">
        <f t="shared" si="0"/>
        <v>28</v>
      </c>
      <c r="P53" s="18">
        <f t="shared" si="0"/>
        <v>28</v>
      </c>
      <c r="Q53" s="18">
        <f t="shared" si="0"/>
        <v>24</v>
      </c>
      <c r="R53" s="18">
        <v>36</v>
      </c>
      <c r="S53" s="18">
        <f>S7++S9+S11+S13+S15+S17+S20+S22+S26+S28+S30+S32+S34+S42+S46</f>
        <v>22</v>
      </c>
      <c r="T53" s="18">
        <f>T9+T11+T15+T20+T22+T26+T28+T30+T32+T46</f>
        <v>8</v>
      </c>
      <c r="U53" s="18"/>
      <c r="V53" s="54"/>
      <c r="W53" s="18">
        <v>30</v>
      </c>
      <c r="X53" s="18">
        <v>36</v>
      </c>
      <c r="Y53" s="18">
        <v>36</v>
      </c>
      <c r="Z53" s="18">
        <v>36</v>
      </c>
      <c r="AA53" s="18">
        <v>36</v>
      </c>
      <c r="AB53" s="18">
        <v>36</v>
      </c>
      <c r="AC53" s="18">
        <v>36</v>
      </c>
      <c r="AD53" s="18">
        <v>36</v>
      </c>
      <c r="AE53" s="18">
        <v>36</v>
      </c>
      <c r="AF53" s="18">
        <v>36</v>
      </c>
      <c r="AG53" s="18">
        <v>36</v>
      </c>
      <c r="AH53" s="18">
        <v>36</v>
      </c>
      <c r="AI53" s="18">
        <v>36</v>
      </c>
      <c r="AJ53" s="18">
        <v>36</v>
      </c>
      <c r="AK53" s="18">
        <v>36</v>
      </c>
      <c r="AL53" s="18">
        <v>36</v>
      </c>
      <c r="AM53" s="18">
        <v>36</v>
      </c>
      <c r="AN53" s="18">
        <v>36</v>
      </c>
      <c r="AO53" s="18">
        <v>36</v>
      </c>
      <c r="AP53" s="18">
        <f>AP9+AP11+AP17+AP20+AP22+AP26+AP30+AP32+AP42</f>
        <v>16</v>
      </c>
      <c r="AQ53" s="18">
        <f>AQ11+AQ26+AQ30+AQ42</f>
        <v>6</v>
      </c>
      <c r="AR53" s="18">
        <v>2</v>
      </c>
      <c r="AS53" s="18">
        <v>2</v>
      </c>
      <c r="AT53" s="55"/>
      <c r="AU53" s="18"/>
      <c r="AV53" s="18">
        <v>1890</v>
      </c>
      <c r="AW53" s="56">
        <f>V53+AT53</f>
        <v>0</v>
      </c>
      <c r="AX53" s="12"/>
      <c r="AY53" s="12"/>
      <c r="AZ53" s="12"/>
      <c r="BA53" s="12"/>
      <c r="BB53" s="12"/>
      <c r="BC53" s="12"/>
      <c r="BD53" s="12"/>
    </row>
    <row r="54" spans="1:66" s="5" customFormat="1" ht="15.75" customHeight="1">
      <c r="A54" s="18"/>
      <c r="B54" s="104" t="s">
        <v>63</v>
      </c>
      <c r="C54" s="105"/>
      <c r="D54" s="25">
        <f aca="true" t="shared" si="1" ref="D54:Q54">D7+D8+D9+D10+D11+D12+D13+D14+D16+D15+D17+D18+D20+D21+D23+D26+D27+D28+D29+D30+D31+D32+D33+D34+D35+D42+D43+D46</f>
        <v>43</v>
      </c>
      <c r="E54" s="25">
        <f t="shared" si="1"/>
        <v>43</v>
      </c>
      <c r="F54" s="25">
        <f t="shared" si="1"/>
        <v>46</v>
      </c>
      <c r="G54" s="25">
        <f t="shared" si="1"/>
        <v>47</v>
      </c>
      <c r="H54" s="25">
        <f t="shared" si="1"/>
        <v>46</v>
      </c>
      <c r="I54" s="25">
        <f t="shared" si="1"/>
        <v>44</v>
      </c>
      <c r="J54" s="25">
        <f t="shared" si="1"/>
        <v>41</v>
      </c>
      <c r="K54" s="25">
        <f t="shared" si="1"/>
        <v>42</v>
      </c>
      <c r="L54" s="25">
        <f t="shared" si="1"/>
        <v>39</v>
      </c>
      <c r="M54" s="25">
        <f t="shared" si="1"/>
        <v>42</v>
      </c>
      <c r="N54" s="25">
        <f t="shared" si="1"/>
        <v>41</v>
      </c>
      <c r="O54" s="25">
        <f t="shared" si="1"/>
        <v>38</v>
      </c>
      <c r="P54" s="25">
        <f t="shared" si="1"/>
        <v>39</v>
      </c>
      <c r="Q54" s="25">
        <f t="shared" si="1"/>
        <v>32</v>
      </c>
      <c r="R54" s="25">
        <v>48</v>
      </c>
      <c r="S54" s="25">
        <f>S7+S8+S9+S10+S11+S12+S13+S14+S15+S16+S17+S18+S20+S21+S22+S23+S26+S27+S28+S29+S30+S31+S32+S33+S35+S34+S42</f>
        <v>30</v>
      </c>
      <c r="T54" s="25">
        <v>4</v>
      </c>
      <c r="U54" s="25"/>
      <c r="V54" s="54"/>
      <c r="W54" s="25">
        <f>W22+W23+W26+W27+W28+W29+W30+W31+W32+W33+W42+W43</f>
        <v>28</v>
      </c>
      <c r="X54" s="25">
        <v>51</v>
      </c>
      <c r="Y54" s="25">
        <v>51</v>
      </c>
      <c r="Z54" s="25">
        <v>51</v>
      </c>
      <c r="AA54" s="25">
        <f>AA9+AA17+AA18+AA20+AA22+AA23+AA26+AA27+AA28+AA29+AA30+AA31+AA32+AA33+AA42+AA43+AA46</f>
        <v>44</v>
      </c>
      <c r="AB54" s="25">
        <f>AB9+AB17+AB18+AB20+AB22+AB23+AB26+AB27+AB28+AB29+AB30+AB31+AB32+AB33+AB42+AB43+AB46</f>
        <v>39</v>
      </c>
      <c r="AC54" s="25">
        <v>51</v>
      </c>
      <c r="AD54" s="25">
        <v>51</v>
      </c>
      <c r="AE54" s="25">
        <v>51</v>
      </c>
      <c r="AF54" s="25">
        <v>51</v>
      </c>
      <c r="AG54" s="25">
        <v>51</v>
      </c>
      <c r="AH54" s="25">
        <f>AH53+AH43+AH33+AH31+AH27+AH23+AH18+AH12</f>
        <v>43</v>
      </c>
      <c r="AI54" s="25">
        <f>AI53*(1+42%)</f>
        <v>51.12</v>
      </c>
      <c r="AJ54" s="25">
        <f>AJ53+AJ43+AJ33+AJ31+AJ27+AJ23+AJ18+AJ12</f>
        <v>43</v>
      </c>
      <c r="AK54" s="25">
        <f>AK53+AK43+AK33+AK31+AK27+AK21+AK18</f>
        <v>43</v>
      </c>
      <c r="AL54" s="25">
        <f>AL53+AL43+AL33+AL27+AL23+AL18+AL12</f>
        <v>42</v>
      </c>
      <c r="AM54" s="25">
        <f>AM53*(1+42%)</f>
        <v>51.12</v>
      </c>
      <c r="AN54" s="25">
        <f>AN53*(1+42%)</f>
        <v>51.12</v>
      </c>
      <c r="AO54" s="25">
        <f>AO53*(1+42%)</f>
        <v>51.12</v>
      </c>
      <c r="AP54" s="25">
        <f>AP53+AP43+AP31+AP27+AP23+AP21+AP18+AP12</f>
        <v>23</v>
      </c>
      <c r="AQ54" s="25">
        <f>AQ53+AQ43+AQ27+AQ12</f>
        <v>8</v>
      </c>
      <c r="AR54" s="25">
        <f>AR53*(1+42%)</f>
        <v>2.84</v>
      </c>
      <c r="AS54" s="25">
        <f>AS53*(1+42%)</f>
        <v>2.84</v>
      </c>
      <c r="AT54" s="55"/>
      <c r="AU54" s="25"/>
      <c r="AV54" s="25">
        <v>2562</v>
      </c>
      <c r="AW54" s="25">
        <f>V54+AT54</f>
        <v>0</v>
      </c>
      <c r="AX54" s="18"/>
      <c r="AY54" s="18"/>
      <c r="AZ54" s="18"/>
      <c r="BA54" s="18"/>
      <c r="BB54" s="18"/>
      <c r="BC54" s="18"/>
      <c r="BD54" s="18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5" customFormat="1" ht="15.75">
      <c r="A55" s="51" t="s">
        <v>171</v>
      </c>
      <c r="B55" s="53" t="s">
        <v>173</v>
      </c>
      <c r="C55" s="43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9"/>
      <c r="W55" s="9"/>
      <c r="X55" s="9"/>
      <c r="Y55" s="9"/>
      <c r="Z55" s="9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50"/>
      <c r="AW55" s="10"/>
      <c r="AX55" s="10"/>
      <c r="AY55" s="10"/>
      <c r="AZ55" s="10"/>
      <c r="BA55" s="9"/>
      <c r="BB55" s="10"/>
      <c r="BC55" s="10"/>
      <c r="BD55" s="10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5" customFormat="1" ht="22.5" customHeight="1">
      <c r="A56" s="52" t="s">
        <v>172</v>
      </c>
      <c r="B56" s="26"/>
      <c r="C56" s="43"/>
      <c r="D56" s="9"/>
      <c r="E56" s="10"/>
      <c r="F56" s="10"/>
      <c r="G56" s="10"/>
      <c r="H56" s="10"/>
      <c r="I56" s="10"/>
      <c r="J56" s="10"/>
      <c r="K56" s="10"/>
      <c r="L56" s="99" t="s">
        <v>165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10"/>
      <c r="AR56" s="10"/>
      <c r="AS56" s="10"/>
      <c r="AT56" s="10"/>
      <c r="AU56" s="10"/>
      <c r="AV56" s="11"/>
      <c r="AW56" s="10"/>
      <c r="AX56" s="10"/>
      <c r="AY56" s="10"/>
      <c r="AZ56" s="10"/>
      <c r="BA56" s="9"/>
      <c r="BB56" s="10"/>
      <c r="BC56" s="10"/>
      <c r="BD56" s="10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5" s="5" customFormat="1" ht="15.75" customHeight="1">
      <c r="A57" s="109" t="s">
        <v>71</v>
      </c>
      <c r="B57" s="83" t="s">
        <v>60</v>
      </c>
      <c r="C57" s="101" t="s">
        <v>65</v>
      </c>
      <c r="D57" s="97" t="s">
        <v>0</v>
      </c>
      <c r="E57" s="97"/>
      <c r="F57" s="97"/>
      <c r="G57" s="97"/>
      <c r="H57" s="97"/>
      <c r="I57" s="97" t="s">
        <v>1</v>
      </c>
      <c r="J57" s="97"/>
      <c r="K57" s="97"/>
      <c r="L57" s="97"/>
      <c r="M57" s="83" t="s">
        <v>35</v>
      </c>
      <c r="N57" s="97" t="s">
        <v>2</v>
      </c>
      <c r="O57" s="97"/>
      <c r="P57" s="97"/>
      <c r="Q57" s="83" t="s">
        <v>25</v>
      </c>
      <c r="R57" s="97" t="s">
        <v>3</v>
      </c>
      <c r="S57" s="97"/>
      <c r="T57" s="97"/>
      <c r="U57" s="97"/>
      <c r="V57" s="13"/>
      <c r="W57" s="97" t="s">
        <v>30</v>
      </c>
      <c r="X57" s="97"/>
      <c r="Y57" s="97"/>
      <c r="Z57" s="13"/>
      <c r="AA57" s="92" t="s">
        <v>4</v>
      </c>
      <c r="AB57" s="93"/>
      <c r="AC57" s="94"/>
      <c r="AD57" s="83" t="s">
        <v>26</v>
      </c>
      <c r="AE57" s="97" t="s">
        <v>5</v>
      </c>
      <c r="AF57" s="97"/>
      <c r="AG57" s="97"/>
      <c r="AH57" s="97"/>
      <c r="AI57" s="97" t="s">
        <v>6</v>
      </c>
      <c r="AJ57" s="91"/>
      <c r="AK57" s="91"/>
      <c r="AL57" s="91"/>
      <c r="AM57" s="13"/>
      <c r="AN57" s="97" t="s">
        <v>7</v>
      </c>
      <c r="AO57" s="97"/>
      <c r="AP57" s="97"/>
      <c r="AQ57" s="13"/>
      <c r="AR57" s="97" t="s">
        <v>8</v>
      </c>
      <c r="AS57" s="97"/>
      <c r="AT57" s="97"/>
      <c r="AU57" s="91"/>
      <c r="AV57" s="97" t="s">
        <v>9</v>
      </c>
      <c r="AW57" s="97"/>
      <c r="AX57" s="97"/>
      <c r="AY57" s="97"/>
      <c r="AZ57" s="97"/>
      <c r="BA57" s="97" t="s">
        <v>10</v>
      </c>
      <c r="BB57" s="97"/>
      <c r="BC57" s="97"/>
      <c r="BD57" s="97"/>
      <c r="BE57" s="3"/>
      <c r="BF57" s="4"/>
      <c r="BG57" s="3"/>
      <c r="BH57" s="3"/>
      <c r="BI57" s="3"/>
      <c r="BJ57" s="3"/>
      <c r="BK57" s="3"/>
      <c r="BL57" s="3"/>
      <c r="BM57" s="3"/>
    </row>
    <row r="58" spans="1:65" s="5" customFormat="1" ht="15.75">
      <c r="A58" s="110"/>
      <c r="B58" s="95"/>
      <c r="C58" s="102"/>
      <c r="D58" s="95" t="s">
        <v>11</v>
      </c>
      <c r="E58" s="95" t="s">
        <v>11</v>
      </c>
      <c r="F58" s="95" t="s">
        <v>11</v>
      </c>
      <c r="G58" s="95" t="s">
        <v>11</v>
      </c>
      <c r="H58" s="14"/>
      <c r="I58" s="95" t="s">
        <v>12</v>
      </c>
      <c r="J58" s="95" t="s">
        <v>12</v>
      </c>
      <c r="K58" s="95" t="s">
        <v>12</v>
      </c>
      <c r="L58" s="95" t="s">
        <v>32</v>
      </c>
      <c r="M58" s="95"/>
      <c r="N58" s="95" t="s">
        <v>13</v>
      </c>
      <c r="O58" s="95" t="s">
        <v>13</v>
      </c>
      <c r="P58" s="95" t="s">
        <v>13</v>
      </c>
      <c r="Q58" s="95"/>
      <c r="R58" s="95" t="s">
        <v>14</v>
      </c>
      <c r="S58" s="95" t="s">
        <v>14</v>
      </c>
      <c r="T58" s="95" t="s">
        <v>14</v>
      </c>
      <c r="U58" s="14"/>
      <c r="V58" s="95" t="s">
        <v>44</v>
      </c>
      <c r="W58" s="95" t="s">
        <v>15</v>
      </c>
      <c r="X58" s="95" t="s">
        <v>15</v>
      </c>
      <c r="Y58" s="14"/>
      <c r="Z58" s="14" t="s">
        <v>15</v>
      </c>
      <c r="AA58" s="95" t="s">
        <v>16</v>
      </c>
      <c r="AB58" s="95" t="s">
        <v>16</v>
      </c>
      <c r="AC58" s="95" t="s">
        <v>16</v>
      </c>
      <c r="AD58" s="95"/>
      <c r="AE58" s="95" t="s">
        <v>17</v>
      </c>
      <c r="AF58" s="95" t="s">
        <v>17</v>
      </c>
      <c r="AG58" s="95" t="s">
        <v>17</v>
      </c>
      <c r="AH58" s="95" t="s">
        <v>17</v>
      </c>
      <c r="AI58" s="95" t="s">
        <v>18</v>
      </c>
      <c r="AJ58" s="95" t="s">
        <v>18</v>
      </c>
      <c r="AK58" s="95" t="s">
        <v>18</v>
      </c>
      <c r="AL58" s="14"/>
      <c r="AM58" s="95" t="s">
        <v>42</v>
      </c>
      <c r="AN58" s="95" t="s">
        <v>19</v>
      </c>
      <c r="AO58" s="95" t="s">
        <v>19</v>
      </c>
      <c r="AP58" s="95" t="s">
        <v>19</v>
      </c>
      <c r="AQ58" s="14" t="s">
        <v>19</v>
      </c>
      <c r="AR58" s="95" t="s">
        <v>20</v>
      </c>
      <c r="AS58" s="95" t="s">
        <v>20</v>
      </c>
      <c r="AT58" s="95" t="s">
        <v>20</v>
      </c>
      <c r="AU58" s="27"/>
      <c r="AV58" s="106" t="s">
        <v>23</v>
      </c>
      <c r="AW58" s="95" t="s">
        <v>21</v>
      </c>
      <c r="AX58" s="95" t="s">
        <v>21</v>
      </c>
      <c r="AY58" s="95" t="s">
        <v>21</v>
      </c>
      <c r="AZ58" s="95" t="s">
        <v>37</v>
      </c>
      <c r="BA58" s="95" t="s">
        <v>22</v>
      </c>
      <c r="BB58" s="95" t="s">
        <v>22</v>
      </c>
      <c r="BC58" s="95" t="s">
        <v>22</v>
      </c>
      <c r="BD58" s="95" t="s">
        <v>22</v>
      </c>
      <c r="BE58" s="3"/>
      <c r="BF58" s="4"/>
      <c r="BG58" s="3"/>
      <c r="BH58" s="3"/>
      <c r="BI58" s="3"/>
      <c r="BJ58" s="3"/>
      <c r="BK58" s="3"/>
      <c r="BL58" s="3"/>
      <c r="BM58" s="3"/>
    </row>
    <row r="59" spans="1:65" s="5" customFormat="1" ht="15.75">
      <c r="A59" s="110"/>
      <c r="B59" s="95"/>
      <c r="C59" s="102"/>
      <c r="D59" s="84"/>
      <c r="E59" s="84"/>
      <c r="F59" s="84"/>
      <c r="G59" s="84"/>
      <c r="H59" s="16" t="s">
        <v>43</v>
      </c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16" t="s">
        <v>38</v>
      </c>
      <c r="V59" s="84"/>
      <c r="W59" s="84"/>
      <c r="X59" s="84"/>
      <c r="Y59" s="16" t="s">
        <v>31</v>
      </c>
      <c r="Z59" s="16" t="s">
        <v>16</v>
      </c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16" t="s">
        <v>36</v>
      </c>
      <c r="AM59" s="84"/>
      <c r="AN59" s="84"/>
      <c r="AO59" s="84"/>
      <c r="AP59" s="84"/>
      <c r="AQ59" s="16" t="s">
        <v>20</v>
      </c>
      <c r="AR59" s="84"/>
      <c r="AS59" s="84"/>
      <c r="AT59" s="84"/>
      <c r="AU59" s="24" t="s">
        <v>45</v>
      </c>
      <c r="AV59" s="107"/>
      <c r="AW59" s="84"/>
      <c r="AX59" s="84"/>
      <c r="AY59" s="84"/>
      <c r="AZ59" s="84"/>
      <c r="BA59" s="84"/>
      <c r="BB59" s="84"/>
      <c r="BC59" s="84"/>
      <c r="BD59" s="84"/>
      <c r="BE59" s="3"/>
      <c r="BF59" s="4"/>
      <c r="BG59" s="3"/>
      <c r="BH59" s="3"/>
      <c r="BI59" s="3"/>
      <c r="BJ59" s="3"/>
      <c r="BK59" s="3"/>
      <c r="BL59" s="3"/>
      <c r="BM59" s="3"/>
    </row>
    <row r="60" spans="1:59" s="5" customFormat="1" ht="15.75">
      <c r="A60" s="111"/>
      <c r="B60" s="84"/>
      <c r="C60" s="103"/>
      <c r="D60" s="15">
        <v>1</v>
      </c>
      <c r="E60" s="16">
        <v>2</v>
      </c>
      <c r="F60" s="16">
        <v>3</v>
      </c>
      <c r="G60" s="16">
        <v>4</v>
      </c>
      <c r="H60" s="16">
        <v>5</v>
      </c>
      <c r="I60" s="16">
        <v>6</v>
      </c>
      <c r="J60" s="16">
        <v>7</v>
      </c>
      <c r="K60" s="16">
        <v>8</v>
      </c>
      <c r="L60" s="16">
        <v>9</v>
      </c>
      <c r="M60" s="16">
        <v>10</v>
      </c>
      <c r="N60" s="16">
        <v>11</v>
      </c>
      <c r="O60" s="16">
        <v>12</v>
      </c>
      <c r="P60" s="16">
        <v>13</v>
      </c>
      <c r="Q60" s="16">
        <v>14</v>
      </c>
      <c r="R60" s="16">
        <v>15</v>
      </c>
      <c r="S60" s="16">
        <v>16</v>
      </c>
      <c r="T60" s="16" t="s">
        <v>87</v>
      </c>
      <c r="U60" s="16">
        <v>18</v>
      </c>
      <c r="V60" s="16">
        <v>19</v>
      </c>
      <c r="W60" s="16">
        <v>20</v>
      </c>
      <c r="X60" s="16">
        <v>21</v>
      </c>
      <c r="Y60" s="16">
        <v>22</v>
      </c>
      <c r="Z60" s="16">
        <v>23</v>
      </c>
      <c r="AA60" s="16">
        <v>24</v>
      </c>
      <c r="AB60" s="16">
        <v>25</v>
      </c>
      <c r="AC60" s="16">
        <v>26</v>
      </c>
      <c r="AD60" s="16">
        <v>27</v>
      </c>
      <c r="AE60" s="16">
        <v>28</v>
      </c>
      <c r="AF60" s="16">
        <v>29</v>
      </c>
      <c r="AG60" s="16">
        <v>30</v>
      </c>
      <c r="AH60" s="16">
        <v>31</v>
      </c>
      <c r="AI60" s="16">
        <v>32</v>
      </c>
      <c r="AJ60" s="16">
        <v>33</v>
      </c>
      <c r="AK60" s="16">
        <v>34</v>
      </c>
      <c r="AL60" s="16">
        <v>35</v>
      </c>
      <c r="AM60" s="16">
        <v>36</v>
      </c>
      <c r="AN60" s="16">
        <v>37</v>
      </c>
      <c r="AO60" s="16">
        <v>38</v>
      </c>
      <c r="AP60" s="16">
        <v>39</v>
      </c>
      <c r="AQ60" s="16">
        <v>40</v>
      </c>
      <c r="AR60" s="16">
        <v>41</v>
      </c>
      <c r="AS60" s="16">
        <v>42</v>
      </c>
      <c r="AT60" s="16">
        <v>43</v>
      </c>
      <c r="AU60" s="19" t="s">
        <v>40</v>
      </c>
      <c r="AV60" s="17" t="s">
        <v>39</v>
      </c>
      <c r="AW60" s="16" t="s">
        <v>39</v>
      </c>
      <c r="AX60" s="16" t="s">
        <v>39</v>
      </c>
      <c r="AY60" s="16" t="s">
        <v>39</v>
      </c>
      <c r="AZ60" s="16" t="s">
        <v>39</v>
      </c>
      <c r="BA60" s="16" t="s">
        <v>39</v>
      </c>
      <c r="BB60" s="16" t="s">
        <v>39</v>
      </c>
      <c r="BC60" s="16" t="s">
        <v>39</v>
      </c>
      <c r="BD60" s="16" t="s">
        <v>41</v>
      </c>
      <c r="BE60" s="3"/>
      <c r="BF60" s="3"/>
      <c r="BG60" s="3"/>
    </row>
    <row r="61" spans="1:59" s="5" customFormat="1" ht="21">
      <c r="A61" s="22" t="s">
        <v>121</v>
      </c>
      <c r="B61" s="7" t="s">
        <v>78</v>
      </c>
      <c r="C61" s="44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9"/>
      <c r="AV61" s="30">
        <f>AV62+AV66+AV64</f>
        <v>168</v>
      </c>
      <c r="AW61" s="28"/>
      <c r="AX61" s="28"/>
      <c r="AY61" s="28"/>
      <c r="AZ61" s="28"/>
      <c r="BA61" s="28"/>
      <c r="BB61" s="28"/>
      <c r="BC61" s="28"/>
      <c r="BD61" s="28"/>
      <c r="BE61" s="3"/>
      <c r="BF61" s="3"/>
      <c r="BG61" s="3"/>
    </row>
    <row r="62" spans="1:56" s="5" customFormat="1" ht="15.75" customHeight="1">
      <c r="A62" s="90" t="s">
        <v>143</v>
      </c>
      <c r="B62" s="85" t="s">
        <v>51</v>
      </c>
      <c r="C62" s="40" t="s">
        <v>166</v>
      </c>
      <c r="D62" s="12"/>
      <c r="E62" s="12"/>
      <c r="F62" s="12">
        <v>4</v>
      </c>
      <c r="G62" s="12">
        <v>2</v>
      </c>
      <c r="H62" s="12">
        <v>4</v>
      </c>
      <c r="I62" s="12">
        <v>2</v>
      </c>
      <c r="J62" s="12">
        <v>2</v>
      </c>
      <c r="K62" s="12">
        <v>2</v>
      </c>
      <c r="L62" s="12">
        <v>2</v>
      </c>
      <c r="M62" s="12">
        <v>2</v>
      </c>
      <c r="N62" s="12">
        <v>2</v>
      </c>
      <c r="O62" s="12">
        <v>2</v>
      </c>
      <c r="P62" s="12">
        <v>2</v>
      </c>
      <c r="Q62" s="12">
        <v>2</v>
      </c>
      <c r="R62" s="12">
        <v>2</v>
      </c>
      <c r="S62" s="12">
        <v>2</v>
      </c>
      <c r="T62" s="12"/>
      <c r="U62" s="12" t="s">
        <v>50</v>
      </c>
      <c r="V62" s="12"/>
      <c r="W62" s="12"/>
      <c r="X62" s="12">
        <v>4</v>
      </c>
      <c r="Y62" s="12">
        <v>4</v>
      </c>
      <c r="Z62" s="12">
        <v>2</v>
      </c>
      <c r="AA62" s="12">
        <v>2</v>
      </c>
      <c r="AB62" s="12">
        <v>2</v>
      </c>
      <c r="AC62" s="12">
        <v>2</v>
      </c>
      <c r="AD62" s="12">
        <v>2</v>
      </c>
      <c r="AE62" s="12">
        <v>2</v>
      </c>
      <c r="AF62" s="12">
        <v>2</v>
      </c>
      <c r="AG62" s="12">
        <v>2</v>
      </c>
      <c r="AH62" s="12">
        <v>2</v>
      </c>
      <c r="AI62" s="12">
        <v>2</v>
      </c>
      <c r="AJ62" s="12">
        <v>2</v>
      </c>
      <c r="AK62" s="12">
        <v>2</v>
      </c>
      <c r="AL62" s="12">
        <v>4</v>
      </c>
      <c r="AM62" s="12"/>
      <c r="AN62" s="12"/>
      <c r="AO62" s="12"/>
      <c r="AP62" s="12"/>
      <c r="AQ62" s="12"/>
      <c r="AR62" s="12"/>
      <c r="AS62" s="12"/>
      <c r="AT62" s="12"/>
      <c r="AU62" s="12"/>
      <c r="AV62" s="18">
        <f>SUM(D62:AU62)</f>
        <v>68</v>
      </c>
      <c r="AW62" s="12"/>
      <c r="AX62" s="12"/>
      <c r="AY62" s="12"/>
      <c r="AZ62" s="12"/>
      <c r="BA62" s="12"/>
      <c r="BB62" s="12"/>
      <c r="BC62" s="12"/>
      <c r="BD62" s="12"/>
    </row>
    <row r="63" spans="1:56" s="5" customFormat="1" ht="15.75">
      <c r="A63" s="90"/>
      <c r="B63" s="86"/>
      <c r="C63" s="40" t="s">
        <v>167</v>
      </c>
      <c r="D63" s="12"/>
      <c r="E63" s="12"/>
      <c r="F63" s="12">
        <v>1</v>
      </c>
      <c r="G63" s="12"/>
      <c r="H63" s="12">
        <v>1</v>
      </c>
      <c r="I63" s="12"/>
      <c r="J63" s="12"/>
      <c r="K63" s="12">
        <v>1</v>
      </c>
      <c r="L63" s="12"/>
      <c r="M63" s="12"/>
      <c r="N63" s="12">
        <v>1</v>
      </c>
      <c r="O63" s="12"/>
      <c r="P63" s="12"/>
      <c r="Q63" s="12">
        <v>1</v>
      </c>
      <c r="R63" s="12"/>
      <c r="S63" s="12"/>
      <c r="T63" s="12"/>
      <c r="U63" s="12"/>
      <c r="V63" s="12"/>
      <c r="W63" s="12"/>
      <c r="X63" s="12"/>
      <c r="Y63" s="12">
        <v>1</v>
      </c>
      <c r="Z63" s="12"/>
      <c r="AA63" s="12"/>
      <c r="AB63" s="12"/>
      <c r="AC63" s="12"/>
      <c r="AD63" s="12"/>
      <c r="AE63" s="12">
        <v>1</v>
      </c>
      <c r="AF63" s="12"/>
      <c r="AG63" s="12"/>
      <c r="AH63" s="12"/>
      <c r="AI63" s="12"/>
      <c r="AJ63" s="12"/>
      <c r="AK63" s="12">
        <v>1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8">
        <f aca="true" t="shared" si="2" ref="AV63:AV90">SUM(D63:AU63)</f>
        <v>8</v>
      </c>
      <c r="AW63" s="12"/>
      <c r="AX63" s="12"/>
      <c r="AY63" s="12"/>
      <c r="AZ63" s="12"/>
      <c r="BA63" s="12"/>
      <c r="BB63" s="12"/>
      <c r="BC63" s="12"/>
      <c r="BD63" s="12"/>
    </row>
    <row r="64" spans="1:56" s="5" customFormat="1" ht="15.75" customHeight="1">
      <c r="A64" s="90" t="s">
        <v>144</v>
      </c>
      <c r="B64" s="85" t="s">
        <v>53</v>
      </c>
      <c r="C64" s="40" t="s">
        <v>166</v>
      </c>
      <c r="D64" s="12" t="s">
        <v>50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8"/>
      <c r="V64" s="12"/>
      <c r="W64" s="12">
        <v>2</v>
      </c>
      <c r="X64" s="12">
        <v>4</v>
      </c>
      <c r="Y64" s="12">
        <v>4</v>
      </c>
      <c r="Z64" s="12">
        <v>4</v>
      </c>
      <c r="AA64" s="12">
        <v>2</v>
      </c>
      <c r="AB64" s="12">
        <v>2</v>
      </c>
      <c r="AC64" s="12">
        <v>2</v>
      </c>
      <c r="AD64" s="12">
        <v>4</v>
      </c>
      <c r="AE64" s="12">
        <v>2</v>
      </c>
      <c r="AF64" s="12">
        <v>4</v>
      </c>
      <c r="AG64" s="12">
        <v>2</v>
      </c>
      <c r="AH64" s="12">
        <v>4</v>
      </c>
      <c r="AI64" s="12">
        <v>4</v>
      </c>
      <c r="AJ64" s="12">
        <v>4</v>
      </c>
      <c r="AK64" s="12">
        <v>2</v>
      </c>
      <c r="AL64" s="12">
        <v>2</v>
      </c>
      <c r="AM64" s="12" t="s">
        <v>50</v>
      </c>
      <c r="AN64" s="12"/>
      <c r="AO64" s="12"/>
      <c r="AP64" s="12"/>
      <c r="AQ64" s="12"/>
      <c r="AR64" s="12"/>
      <c r="AS64" s="12"/>
      <c r="AT64" s="12"/>
      <c r="AU64" s="12"/>
      <c r="AV64" s="18">
        <v>48</v>
      </c>
      <c r="AW64" s="12"/>
      <c r="AX64" s="12"/>
      <c r="AY64" s="12"/>
      <c r="AZ64" s="12"/>
      <c r="BA64" s="12"/>
      <c r="BB64" s="12"/>
      <c r="BC64" s="12"/>
      <c r="BD64" s="12"/>
    </row>
    <row r="65" spans="1:56" s="5" customFormat="1" ht="15.75">
      <c r="A65" s="90"/>
      <c r="B65" s="86"/>
      <c r="C65" s="40" t="s">
        <v>167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1</v>
      </c>
      <c r="X65" s="12">
        <v>2</v>
      </c>
      <c r="Y65" s="12">
        <v>2</v>
      </c>
      <c r="Z65" s="12">
        <v>2</v>
      </c>
      <c r="AA65" s="12">
        <v>1</v>
      </c>
      <c r="AB65" s="12">
        <v>1</v>
      </c>
      <c r="AC65" s="12">
        <v>1</v>
      </c>
      <c r="AD65" s="12">
        <v>2</v>
      </c>
      <c r="AE65" s="12">
        <v>1</v>
      </c>
      <c r="AF65" s="12">
        <v>2</v>
      </c>
      <c r="AG65" s="12">
        <v>1</v>
      </c>
      <c r="AH65" s="12">
        <v>2</v>
      </c>
      <c r="AI65" s="12">
        <v>1</v>
      </c>
      <c r="AJ65" s="12">
        <v>2</v>
      </c>
      <c r="AK65" s="12">
        <v>1</v>
      </c>
      <c r="AL65" s="12">
        <v>2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8">
        <f>SUM(D65:AU65)</f>
        <v>24</v>
      </c>
      <c r="AW65" s="12"/>
      <c r="AX65" s="12"/>
      <c r="AY65" s="12"/>
      <c r="AZ65" s="12"/>
      <c r="BA65" s="12"/>
      <c r="BB65" s="12"/>
      <c r="BC65" s="12"/>
      <c r="BD65" s="12"/>
    </row>
    <row r="66" spans="1:56" s="5" customFormat="1" ht="15.75" customHeight="1">
      <c r="A66" s="90" t="s">
        <v>122</v>
      </c>
      <c r="B66" s="85" t="s">
        <v>49</v>
      </c>
      <c r="C66" s="40" t="s">
        <v>166</v>
      </c>
      <c r="D66" s="12"/>
      <c r="E66" s="12"/>
      <c r="F66" s="12"/>
      <c r="G66" s="12"/>
      <c r="H66" s="12">
        <v>2</v>
      </c>
      <c r="I66" s="12">
        <v>2</v>
      </c>
      <c r="J66" s="12">
        <v>2</v>
      </c>
      <c r="K66" s="12">
        <v>2</v>
      </c>
      <c r="L66" s="12">
        <v>2</v>
      </c>
      <c r="M66" s="12">
        <v>2</v>
      </c>
      <c r="N66" s="12">
        <v>2</v>
      </c>
      <c r="O66" s="12">
        <v>2</v>
      </c>
      <c r="P66" s="12">
        <v>2</v>
      </c>
      <c r="Q66" s="12">
        <v>2</v>
      </c>
      <c r="R66" s="12" t="s">
        <v>99</v>
      </c>
      <c r="S66" s="12"/>
      <c r="T66" s="12"/>
      <c r="U66" s="18"/>
      <c r="V66" s="12"/>
      <c r="W66" s="12"/>
      <c r="X66" s="12">
        <v>2</v>
      </c>
      <c r="Y66" s="12">
        <v>2</v>
      </c>
      <c r="Z66" s="12">
        <v>2</v>
      </c>
      <c r="AA66" s="12">
        <v>2</v>
      </c>
      <c r="AB66" s="12">
        <v>2</v>
      </c>
      <c r="AC66" s="12">
        <v>2</v>
      </c>
      <c r="AD66" s="12">
        <v>2</v>
      </c>
      <c r="AE66" s="12">
        <v>2</v>
      </c>
      <c r="AF66" s="12">
        <v>2</v>
      </c>
      <c r="AG66" s="12">
        <v>2</v>
      </c>
      <c r="AH66" s="12">
        <v>2</v>
      </c>
      <c r="AI66" s="12">
        <v>2</v>
      </c>
      <c r="AJ66" s="12">
        <v>2</v>
      </c>
      <c r="AK66" s="12">
        <v>2</v>
      </c>
      <c r="AL66" s="12">
        <v>2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8">
        <v>52</v>
      </c>
      <c r="AW66" s="12"/>
      <c r="AX66" s="12"/>
      <c r="AY66" s="12"/>
      <c r="AZ66" s="12"/>
      <c r="BA66" s="12"/>
      <c r="BB66" s="12"/>
      <c r="BC66" s="12"/>
      <c r="BD66" s="12"/>
    </row>
    <row r="67" spans="1:56" s="5" customFormat="1" ht="15.75">
      <c r="A67" s="90"/>
      <c r="B67" s="86"/>
      <c r="C67" s="40" t="s">
        <v>167</v>
      </c>
      <c r="D67" s="12"/>
      <c r="E67" s="12"/>
      <c r="F67" s="12"/>
      <c r="G67" s="12"/>
      <c r="H67" s="12">
        <v>2</v>
      </c>
      <c r="I67" s="12">
        <v>2</v>
      </c>
      <c r="J67" s="12">
        <v>2</v>
      </c>
      <c r="K67" s="12">
        <v>2</v>
      </c>
      <c r="L67" s="12">
        <v>2</v>
      </c>
      <c r="M67" s="12">
        <v>2</v>
      </c>
      <c r="N67" s="12">
        <v>2</v>
      </c>
      <c r="O67" s="12">
        <v>2</v>
      </c>
      <c r="P67" s="12">
        <v>2</v>
      </c>
      <c r="Q67" s="12">
        <v>2</v>
      </c>
      <c r="R67" s="12">
        <v>2</v>
      </c>
      <c r="S67" s="12"/>
      <c r="T67" s="12"/>
      <c r="U67" s="12"/>
      <c r="V67" s="12"/>
      <c r="W67" s="12"/>
      <c r="X67" s="12">
        <v>2</v>
      </c>
      <c r="Y67" s="12">
        <v>2</v>
      </c>
      <c r="Z67" s="12">
        <v>2</v>
      </c>
      <c r="AA67" s="12">
        <v>2</v>
      </c>
      <c r="AB67" s="12">
        <v>2</v>
      </c>
      <c r="AC67" s="12">
        <v>2</v>
      </c>
      <c r="AD67" s="12">
        <v>2</v>
      </c>
      <c r="AE67" s="12">
        <v>2</v>
      </c>
      <c r="AF67" s="12">
        <v>2</v>
      </c>
      <c r="AG67" s="12">
        <v>2</v>
      </c>
      <c r="AH67" s="12">
        <v>2</v>
      </c>
      <c r="AI67" s="12">
        <v>2</v>
      </c>
      <c r="AJ67" s="12">
        <v>2</v>
      </c>
      <c r="AK67" s="12">
        <v>2</v>
      </c>
      <c r="AL67" s="12">
        <v>2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8">
        <f t="shared" si="2"/>
        <v>52</v>
      </c>
      <c r="AW67" s="12"/>
      <c r="AX67" s="12"/>
      <c r="AY67" s="12"/>
      <c r="AZ67" s="12"/>
      <c r="BA67" s="12"/>
      <c r="BB67" s="12"/>
      <c r="BC67" s="12"/>
      <c r="BD67" s="12"/>
    </row>
    <row r="68" spans="1:56" s="5" customFormat="1" ht="15.75">
      <c r="A68" s="22" t="s">
        <v>127</v>
      </c>
      <c r="B68" s="6" t="s">
        <v>128</v>
      </c>
      <c r="C68" s="4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8"/>
      <c r="AW68" s="12"/>
      <c r="AX68" s="12"/>
      <c r="AY68" s="12"/>
      <c r="AZ68" s="12"/>
      <c r="BA68" s="12"/>
      <c r="BB68" s="12"/>
      <c r="BC68" s="12"/>
      <c r="BD68" s="12"/>
    </row>
    <row r="69" spans="1:56" s="5" customFormat="1" ht="21">
      <c r="A69" s="22" t="s">
        <v>129</v>
      </c>
      <c r="B69" s="7" t="s">
        <v>130</v>
      </c>
      <c r="C69" s="4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8">
        <f>AV70+AV72+AV74</f>
        <v>112</v>
      </c>
      <c r="AW69" s="12"/>
      <c r="AX69" s="12"/>
      <c r="AY69" s="12"/>
      <c r="AZ69" s="12"/>
      <c r="BA69" s="12"/>
      <c r="BB69" s="12"/>
      <c r="BC69" s="12"/>
      <c r="BD69" s="12"/>
    </row>
    <row r="70" spans="1:56" s="5" customFormat="1" ht="15.75" customHeight="1">
      <c r="A70" s="90" t="s">
        <v>145</v>
      </c>
      <c r="B70" s="85" t="s">
        <v>55</v>
      </c>
      <c r="C70" s="40" t="s">
        <v>166</v>
      </c>
      <c r="D70" s="12"/>
      <c r="E70" s="12"/>
      <c r="F70" s="12">
        <v>4</v>
      </c>
      <c r="G70" s="12">
        <v>4</v>
      </c>
      <c r="H70" s="12">
        <v>4</v>
      </c>
      <c r="I70" s="12">
        <v>4</v>
      </c>
      <c r="J70" s="12">
        <v>4</v>
      </c>
      <c r="K70" s="12">
        <v>4</v>
      </c>
      <c r="L70" s="12">
        <v>4</v>
      </c>
      <c r="M70" s="12">
        <v>4</v>
      </c>
      <c r="N70" s="12">
        <v>4</v>
      </c>
      <c r="O70" s="12">
        <v>2</v>
      </c>
      <c r="P70" s="12">
        <v>2</v>
      </c>
      <c r="Q70" s="12">
        <v>2</v>
      </c>
      <c r="R70" s="12">
        <v>4</v>
      </c>
      <c r="S70" s="12">
        <v>2</v>
      </c>
      <c r="T70" s="18" t="s">
        <v>77</v>
      </c>
      <c r="U70" s="12" t="s">
        <v>50</v>
      </c>
      <c r="V70" s="12"/>
      <c r="W70" s="18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8">
        <f t="shared" si="2"/>
        <v>48</v>
      </c>
      <c r="AW70" s="12"/>
      <c r="AX70" s="12"/>
      <c r="AY70" s="12"/>
      <c r="AZ70" s="12"/>
      <c r="BA70" s="12"/>
      <c r="BB70" s="12"/>
      <c r="BC70" s="12"/>
      <c r="BD70" s="12"/>
    </row>
    <row r="71" spans="1:56" s="5" customFormat="1" ht="15.75">
      <c r="A71" s="90"/>
      <c r="B71" s="86"/>
      <c r="C71" s="40" t="s">
        <v>167</v>
      </c>
      <c r="D71" s="12"/>
      <c r="E71" s="12"/>
      <c r="F71" s="12">
        <v>2</v>
      </c>
      <c r="G71" s="12">
        <v>2</v>
      </c>
      <c r="H71" s="12">
        <v>2</v>
      </c>
      <c r="I71" s="12">
        <v>2</v>
      </c>
      <c r="J71" s="12">
        <v>2</v>
      </c>
      <c r="K71" s="12">
        <v>2</v>
      </c>
      <c r="L71" s="12">
        <v>2</v>
      </c>
      <c r="M71" s="12">
        <v>2</v>
      </c>
      <c r="N71" s="12">
        <v>2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8">
        <f t="shared" si="2"/>
        <v>23</v>
      </c>
      <c r="AW71" s="12"/>
      <c r="AX71" s="12"/>
      <c r="AY71" s="12"/>
      <c r="AZ71" s="12"/>
      <c r="BA71" s="12"/>
      <c r="BB71" s="12"/>
      <c r="BC71" s="12"/>
      <c r="BD71" s="12"/>
    </row>
    <row r="72" spans="1:56" s="5" customFormat="1" ht="15.75" customHeight="1">
      <c r="A72" s="90" t="s">
        <v>146</v>
      </c>
      <c r="B72" s="85" t="s">
        <v>66</v>
      </c>
      <c r="C72" s="40" t="s">
        <v>166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>
        <v>2</v>
      </c>
      <c r="X72" s="12">
        <v>2</v>
      </c>
      <c r="Y72" s="12"/>
      <c r="Z72" s="12">
        <v>2</v>
      </c>
      <c r="AA72" s="12">
        <v>2</v>
      </c>
      <c r="AB72" s="12">
        <v>2</v>
      </c>
      <c r="AC72" s="12">
        <v>2</v>
      </c>
      <c r="AD72" s="12">
        <v>2</v>
      </c>
      <c r="AE72" s="12">
        <v>2</v>
      </c>
      <c r="AF72" s="12">
        <v>2</v>
      </c>
      <c r="AG72" s="12">
        <v>2</v>
      </c>
      <c r="AH72" s="12">
        <v>4</v>
      </c>
      <c r="AI72" s="12">
        <v>2</v>
      </c>
      <c r="AJ72" s="12">
        <v>2</v>
      </c>
      <c r="AK72" s="12">
        <v>2</v>
      </c>
      <c r="AL72" s="12">
        <v>2</v>
      </c>
      <c r="AM72" s="12"/>
      <c r="AN72" s="12"/>
      <c r="AO72" s="12"/>
      <c r="AP72" s="12"/>
      <c r="AQ72" s="12"/>
      <c r="AR72" s="12"/>
      <c r="AS72" s="12"/>
      <c r="AT72" s="12"/>
      <c r="AU72" s="12"/>
      <c r="AV72" s="18">
        <v>32</v>
      </c>
      <c r="AW72" s="12"/>
      <c r="AX72" s="12"/>
      <c r="AY72" s="12"/>
      <c r="AZ72" s="12"/>
      <c r="BA72" s="12"/>
      <c r="BB72" s="12"/>
      <c r="BC72" s="12"/>
      <c r="BD72" s="12"/>
    </row>
    <row r="73" spans="1:56" s="5" customFormat="1" ht="15.75">
      <c r="A73" s="90"/>
      <c r="B73" s="86"/>
      <c r="C73" s="40" t="s">
        <v>167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>
        <v>1</v>
      </c>
      <c r="X73" s="12">
        <v>1</v>
      </c>
      <c r="Y73" s="12"/>
      <c r="Z73" s="12">
        <v>1</v>
      </c>
      <c r="AA73" s="12">
        <v>1</v>
      </c>
      <c r="AB73" s="12">
        <v>1</v>
      </c>
      <c r="AC73" s="12">
        <v>1</v>
      </c>
      <c r="AD73" s="12">
        <v>1</v>
      </c>
      <c r="AE73" s="12">
        <v>1</v>
      </c>
      <c r="AF73" s="12">
        <v>1</v>
      </c>
      <c r="AG73" s="12">
        <v>1</v>
      </c>
      <c r="AH73" s="12">
        <v>1</v>
      </c>
      <c r="AI73" s="12">
        <v>1</v>
      </c>
      <c r="AJ73" s="12">
        <v>1</v>
      </c>
      <c r="AK73" s="12">
        <v>1</v>
      </c>
      <c r="AL73" s="12">
        <v>2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8">
        <f t="shared" si="2"/>
        <v>16</v>
      </c>
      <c r="AW73" s="12"/>
      <c r="AX73" s="12"/>
      <c r="AY73" s="12"/>
      <c r="AZ73" s="12"/>
      <c r="BA73" s="12"/>
      <c r="BB73" s="12"/>
      <c r="BC73" s="12"/>
      <c r="BD73" s="12"/>
    </row>
    <row r="74" spans="1:56" s="5" customFormat="1" ht="15.75" customHeight="1">
      <c r="A74" s="90" t="s">
        <v>147</v>
      </c>
      <c r="B74" s="85" t="s">
        <v>83</v>
      </c>
      <c r="C74" s="40" t="s">
        <v>166</v>
      </c>
      <c r="D74" s="12"/>
      <c r="E74" s="12" t="s">
        <v>50</v>
      </c>
      <c r="F74" s="12" t="s">
        <v>50</v>
      </c>
      <c r="G74" s="12"/>
      <c r="H74" s="12" t="s">
        <v>50</v>
      </c>
      <c r="I74" s="12" t="s">
        <v>50</v>
      </c>
      <c r="J74" s="12"/>
      <c r="K74" s="12" t="s">
        <v>50</v>
      </c>
      <c r="L74" s="12" t="s">
        <v>50</v>
      </c>
      <c r="M74" s="12"/>
      <c r="N74" s="12" t="s">
        <v>50</v>
      </c>
      <c r="O74" s="12" t="s">
        <v>50</v>
      </c>
      <c r="P74" s="12"/>
      <c r="Q74" s="12" t="s">
        <v>50</v>
      </c>
      <c r="R74" s="12" t="s">
        <v>50</v>
      </c>
      <c r="S74" s="12"/>
      <c r="T74" s="12" t="s">
        <v>50</v>
      </c>
      <c r="U74" s="12"/>
      <c r="V74" s="12"/>
      <c r="W74" s="12">
        <v>2</v>
      </c>
      <c r="X74" s="12">
        <v>2</v>
      </c>
      <c r="Y74" s="12">
        <v>2</v>
      </c>
      <c r="Z74" s="12">
        <v>2</v>
      </c>
      <c r="AA74" s="12">
        <v>2</v>
      </c>
      <c r="AB74" s="12">
        <v>2</v>
      </c>
      <c r="AC74" s="12">
        <v>2</v>
      </c>
      <c r="AD74" s="12">
        <v>2</v>
      </c>
      <c r="AE74" s="12">
        <v>2</v>
      </c>
      <c r="AF74" s="12">
        <v>2</v>
      </c>
      <c r="AG74" s="12">
        <v>2</v>
      </c>
      <c r="AH74" s="12">
        <v>2</v>
      </c>
      <c r="AI74" s="12">
        <v>2</v>
      </c>
      <c r="AJ74" s="12">
        <v>2</v>
      </c>
      <c r="AK74" s="12">
        <v>2</v>
      </c>
      <c r="AL74" s="12">
        <v>2</v>
      </c>
      <c r="AM74" s="12"/>
      <c r="AN74" s="12"/>
      <c r="AO74" s="12"/>
      <c r="AP74" s="12"/>
      <c r="AQ74" s="12"/>
      <c r="AR74" s="12"/>
      <c r="AS74" s="12"/>
      <c r="AT74" s="12"/>
      <c r="AU74" s="18"/>
      <c r="AV74" s="18">
        <f t="shared" si="2"/>
        <v>32</v>
      </c>
      <c r="AW74" s="12"/>
      <c r="AX74" s="12"/>
      <c r="AY74" s="12"/>
      <c r="AZ74" s="12"/>
      <c r="BA74" s="12"/>
      <c r="BB74" s="12"/>
      <c r="BC74" s="12"/>
      <c r="BD74" s="12"/>
    </row>
    <row r="75" spans="1:56" s="5" customFormat="1" ht="15.75">
      <c r="A75" s="90"/>
      <c r="B75" s="86"/>
      <c r="C75" s="40" t="s">
        <v>167</v>
      </c>
      <c r="D75" s="12"/>
      <c r="E75" s="12" t="s">
        <v>50</v>
      </c>
      <c r="F75" s="12" t="s">
        <v>50</v>
      </c>
      <c r="G75" s="12"/>
      <c r="H75" s="12" t="s">
        <v>50</v>
      </c>
      <c r="I75" s="12" t="s">
        <v>50</v>
      </c>
      <c r="J75" s="12"/>
      <c r="K75" s="12" t="s">
        <v>50</v>
      </c>
      <c r="L75" s="12" t="s">
        <v>50</v>
      </c>
      <c r="M75" s="12"/>
      <c r="N75" s="12" t="s">
        <v>50</v>
      </c>
      <c r="O75" s="12" t="s">
        <v>50</v>
      </c>
      <c r="P75" s="12"/>
      <c r="Q75" s="12" t="s">
        <v>50</v>
      </c>
      <c r="R75" s="12" t="s">
        <v>50</v>
      </c>
      <c r="S75" s="12" t="s">
        <v>50</v>
      </c>
      <c r="T75" s="12" t="s">
        <v>50</v>
      </c>
      <c r="U75" s="12"/>
      <c r="V75" s="12"/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12">
        <v>1</v>
      </c>
      <c r="AE75" s="12">
        <v>1</v>
      </c>
      <c r="AF75" s="12">
        <v>1</v>
      </c>
      <c r="AG75" s="12">
        <v>1</v>
      </c>
      <c r="AH75" s="12">
        <v>1</v>
      </c>
      <c r="AI75" s="12">
        <v>2</v>
      </c>
      <c r="AJ75" s="12">
        <v>1</v>
      </c>
      <c r="AK75" s="12">
        <v>1</v>
      </c>
      <c r="AL75" s="12">
        <v>1</v>
      </c>
      <c r="AM75" s="12"/>
      <c r="AN75" s="12"/>
      <c r="AO75" s="12"/>
      <c r="AP75" s="12"/>
      <c r="AQ75" s="12"/>
      <c r="AR75" s="12"/>
      <c r="AS75" s="12"/>
      <c r="AT75" s="12"/>
      <c r="AU75" s="12"/>
      <c r="AV75" s="18">
        <f t="shared" si="2"/>
        <v>17</v>
      </c>
      <c r="AW75" s="12"/>
      <c r="AX75" s="12"/>
      <c r="AY75" s="12"/>
      <c r="AZ75" s="12"/>
      <c r="BA75" s="12"/>
      <c r="BB75" s="12"/>
      <c r="BC75" s="12"/>
      <c r="BD75" s="12"/>
    </row>
    <row r="76" spans="1:56" s="5" customFormat="1" ht="15.75">
      <c r="A76" s="22" t="s">
        <v>138</v>
      </c>
      <c r="B76" s="7" t="s">
        <v>148</v>
      </c>
      <c r="C76" s="40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8">
        <f>AV77+AV84+AV88</f>
        <v>1088</v>
      </c>
      <c r="AW76" s="12"/>
      <c r="AX76" s="12"/>
      <c r="AY76" s="12"/>
      <c r="AZ76" s="12"/>
      <c r="BA76" s="12"/>
      <c r="BB76" s="12"/>
      <c r="BC76" s="12"/>
      <c r="BD76" s="12"/>
    </row>
    <row r="77" spans="1:56" s="5" customFormat="1" ht="31.5">
      <c r="A77" s="22" t="s">
        <v>139</v>
      </c>
      <c r="B77" s="7" t="s">
        <v>118</v>
      </c>
      <c r="C77" s="42"/>
      <c r="D77" s="12"/>
      <c r="E77" s="12"/>
      <c r="F77" s="12"/>
      <c r="G77" s="12"/>
      <c r="H77" s="12"/>
      <c r="I77" s="12" t="s">
        <v>54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8">
        <f>AV78+AV80+AV82+AV83</f>
        <v>662</v>
      </c>
      <c r="AW77" s="12"/>
      <c r="AX77" s="12"/>
      <c r="AY77" s="12"/>
      <c r="AZ77" s="12"/>
      <c r="BA77" s="12"/>
      <c r="BB77" s="12"/>
      <c r="BC77" s="12"/>
      <c r="BD77" s="12"/>
    </row>
    <row r="78" spans="1:56" s="5" customFormat="1" ht="15.75" customHeight="1">
      <c r="A78" s="85" t="s">
        <v>140</v>
      </c>
      <c r="B78" s="85" t="s">
        <v>112</v>
      </c>
      <c r="C78" s="40" t="s">
        <v>166</v>
      </c>
      <c r="D78" s="12"/>
      <c r="E78" s="12"/>
      <c r="F78" s="12">
        <v>6</v>
      </c>
      <c r="G78" s="12">
        <v>8</v>
      </c>
      <c r="H78" s="12">
        <v>6</v>
      </c>
      <c r="I78" s="12">
        <v>8</v>
      </c>
      <c r="J78" s="12">
        <v>8</v>
      </c>
      <c r="K78" s="12">
        <v>6</v>
      </c>
      <c r="L78" s="12">
        <v>6</v>
      </c>
      <c r="M78" s="12">
        <v>6</v>
      </c>
      <c r="N78" s="12">
        <v>6</v>
      </c>
      <c r="O78" s="12">
        <v>8</v>
      </c>
      <c r="P78" s="12">
        <v>8</v>
      </c>
      <c r="Q78" s="12">
        <v>8</v>
      </c>
      <c r="R78" s="12">
        <v>8</v>
      </c>
      <c r="S78" s="12" t="s">
        <v>100</v>
      </c>
      <c r="T78" s="12"/>
      <c r="U78" s="18"/>
      <c r="V78" s="12"/>
      <c r="W78" s="12"/>
      <c r="X78" s="12" t="s">
        <v>50</v>
      </c>
      <c r="Y78" s="12" t="s">
        <v>50</v>
      </c>
      <c r="Z78" s="12" t="s">
        <v>50</v>
      </c>
      <c r="AA78" s="12" t="s">
        <v>50</v>
      </c>
      <c r="AB78" s="12" t="s">
        <v>50</v>
      </c>
      <c r="AC78" s="12" t="s">
        <v>50</v>
      </c>
      <c r="AD78" s="12" t="s">
        <v>50</v>
      </c>
      <c r="AE78" s="12" t="s">
        <v>50</v>
      </c>
      <c r="AF78" s="12" t="s">
        <v>50</v>
      </c>
      <c r="AG78" s="12" t="s">
        <v>50</v>
      </c>
      <c r="AH78" s="12" t="s">
        <v>50</v>
      </c>
      <c r="AI78" s="12" t="s">
        <v>50</v>
      </c>
      <c r="AJ78" s="12" t="s">
        <v>50</v>
      </c>
      <c r="AK78" s="12" t="s">
        <v>50</v>
      </c>
      <c r="AL78" s="12" t="s">
        <v>50</v>
      </c>
      <c r="AM78" s="12" t="s">
        <v>50</v>
      </c>
      <c r="AN78" s="12"/>
      <c r="AO78" s="12"/>
      <c r="AP78" s="12"/>
      <c r="AQ78" s="12"/>
      <c r="AR78" s="12"/>
      <c r="AS78" s="12"/>
      <c r="AT78" s="12"/>
      <c r="AU78" s="12"/>
      <c r="AV78" s="18">
        <f t="shared" si="2"/>
        <v>92</v>
      </c>
      <c r="AW78" s="12"/>
      <c r="AX78" s="12"/>
      <c r="AY78" s="12"/>
      <c r="AZ78" s="12"/>
      <c r="BA78" s="12"/>
      <c r="BB78" s="12"/>
      <c r="BC78" s="12"/>
      <c r="BD78" s="12"/>
    </row>
    <row r="79" spans="1:56" s="5" customFormat="1" ht="15.75">
      <c r="A79" s="86"/>
      <c r="B79" s="86"/>
      <c r="C79" s="40" t="s">
        <v>167</v>
      </c>
      <c r="D79" s="12"/>
      <c r="E79" s="12"/>
      <c r="F79" s="12">
        <v>3</v>
      </c>
      <c r="G79" s="12">
        <v>4</v>
      </c>
      <c r="H79" s="12">
        <v>3</v>
      </c>
      <c r="I79" s="12">
        <v>4</v>
      </c>
      <c r="J79" s="12">
        <v>4</v>
      </c>
      <c r="K79" s="12">
        <v>3</v>
      </c>
      <c r="L79" s="12">
        <v>3</v>
      </c>
      <c r="M79" s="12">
        <v>3</v>
      </c>
      <c r="N79" s="12">
        <v>3</v>
      </c>
      <c r="O79" s="12">
        <v>3</v>
      </c>
      <c r="P79" s="12">
        <v>3</v>
      </c>
      <c r="Q79" s="12">
        <v>3</v>
      </c>
      <c r="R79" s="12">
        <v>4</v>
      </c>
      <c r="S79" s="12">
        <v>4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8">
        <f t="shared" si="2"/>
        <v>47</v>
      </c>
      <c r="AW79" s="12"/>
      <c r="AX79" s="12"/>
      <c r="AY79" s="12"/>
      <c r="AZ79" s="12"/>
      <c r="BA79" s="12"/>
      <c r="BB79" s="12"/>
      <c r="BC79" s="12"/>
      <c r="BD79" s="12"/>
    </row>
    <row r="80" spans="1:56" s="5" customFormat="1" ht="15.75" customHeight="1">
      <c r="A80" s="89" t="s">
        <v>142</v>
      </c>
      <c r="B80" s="85" t="s">
        <v>141</v>
      </c>
      <c r="C80" s="40" t="s">
        <v>166</v>
      </c>
      <c r="D80" s="12"/>
      <c r="E80" s="12"/>
      <c r="F80" s="12">
        <v>8</v>
      </c>
      <c r="G80" s="12">
        <v>8</v>
      </c>
      <c r="H80" s="12">
        <v>8</v>
      </c>
      <c r="I80" s="12">
        <v>8</v>
      </c>
      <c r="J80" s="12">
        <v>8</v>
      </c>
      <c r="K80" s="12">
        <v>8</v>
      </c>
      <c r="L80" s="12">
        <v>8</v>
      </c>
      <c r="M80" s="12">
        <v>8</v>
      </c>
      <c r="N80" s="12">
        <v>8</v>
      </c>
      <c r="O80" s="12">
        <v>8</v>
      </c>
      <c r="P80" s="12">
        <v>8</v>
      </c>
      <c r="Q80" s="12">
        <v>8</v>
      </c>
      <c r="R80" s="12">
        <v>8</v>
      </c>
      <c r="S80" s="12" t="s">
        <v>101</v>
      </c>
      <c r="T80" s="12"/>
      <c r="U80" s="12"/>
      <c r="V80" s="12"/>
      <c r="W80" s="12">
        <v>6</v>
      </c>
      <c r="X80" s="12">
        <v>6</v>
      </c>
      <c r="Y80" s="12">
        <v>4</v>
      </c>
      <c r="Z80" s="12">
        <v>4</v>
      </c>
      <c r="AA80" s="12">
        <v>6</v>
      </c>
      <c r="AB80" s="12">
        <v>6</v>
      </c>
      <c r="AC80" s="12">
        <v>6</v>
      </c>
      <c r="AD80" s="12">
        <v>4</v>
      </c>
      <c r="AE80" s="12">
        <v>6</v>
      </c>
      <c r="AF80" s="12">
        <v>4</v>
      </c>
      <c r="AG80" s="12">
        <v>8</v>
      </c>
      <c r="AH80" s="12">
        <v>8</v>
      </c>
      <c r="AI80" s="12">
        <v>8</v>
      </c>
      <c r="AJ80" s="12">
        <v>10</v>
      </c>
      <c r="AK80" s="12">
        <v>10</v>
      </c>
      <c r="AL80" s="12">
        <v>10</v>
      </c>
      <c r="AM80" s="12"/>
      <c r="AN80" s="12"/>
      <c r="AO80" s="12"/>
      <c r="AP80" s="12"/>
      <c r="AQ80" s="12"/>
      <c r="AR80" s="12"/>
      <c r="AS80" s="12"/>
      <c r="AT80" s="12"/>
      <c r="AU80" s="12"/>
      <c r="AV80" s="18">
        <f t="shared" si="2"/>
        <v>210</v>
      </c>
      <c r="AW80" s="12"/>
      <c r="AX80" s="12"/>
      <c r="AY80" s="12"/>
      <c r="AZ80" s="12"/>
      <c r="BA80" s="12"/>
      <c r="BB80" s="12"/>
      <c r="BC80" s="12"/>
      <c r="BD80" s="12"/>
    </row>
    <row r="81" spans="1:56" s="5" customFormat="1" ht="15.75">
      <c r="A81" s="89"/>
      <c r="B81" s="86"/>
      <c r="C81" s="40" t="s">
        <v>167</v>
      </c>
      <c r="D81" s="12"/>
      <c r="E81" s="12"/>
      <c r="F81" s="12">
        <v>4</v>
      </c>
      <c r="G81" s="12">
        <v>4</v>
      </c>
      <c r="H81" s="12">
        <v>4</v>
      </c>
      <c r="I81" s="12">
        <v>4</v>
      </c>
      <c r="J81" s="12">
        <v>4</v>
      </c>
      <c r="K81" s="12">
        <v>4</v>
      </c>
      <c r="L81" s="12">
        <v>4</v>
      </c>
      <c r="M81" s="12">
        <v>4</v>
      </c>
      <c r="N81" s="12">
        <v>4</v>
      </c>
      <c r="O81" s="12">
        <v>4</v>
      </c>
      <c r="P81" s="12">
        <v>4</v>
      </c>
      <c r="Q81" s="12">
        <v>4</v>
      </c>
      <c r="R81" s="12">
        <v>4</v>
      </c>
      <c r="S81" s="12">
        <v>8</v>
      </c>
      <c r="T81" s="12"/>
      <c r="U81" s="12"/>
      <c r="V81" s="12"/>
      <c r="W81" s="12"/>
      <c r="X81" s="12">
        <v>4</v>
      </c>
      <c r="Y81" s="12">
        <v>2</v>
      </c>
      <c r="Z81" s="12">
        <v>3</v>
      </c>
      <c r="AA81" s="12">
        <v>3</v>
      </c>
      <c r="AB81" s="12">
        <v>3</v>
      </c>
      <c r="AC81" s="12">
        <v>3</v>
      </c>
      <c r="AD81" s="12">
        <v>3</v>
      </c>
      <c r="AE81" s="12">
        <v>3</v>
      </c>
      <c r="AF81" s="12">
        <v>3</v>
      </c>
      <c r="AG81" s="12">
        <v>3</v>
      </c>
      <c r="AH81" s="12">
        <v>5</v>
      </c>
      <c r="AI81" s="12">
        <v>4</v>
      </c>
      <c r="AJ81" s="12">
        <v>5</v>
      </c>
      <c r="AK81" s="12">
        <v>5</v>
      </c>
      <c r="AL81" s="12">
        <v>3</v>
      </c>
      <c r="AM81" s="12"/>
      <c r="AN81" s="12"/>
      <c r="AO81" s="12"/>
      <c r="AP81" s="12"/>
      <c r="AQ81" s="12"/>
      <c r="AR81" s="12"/>
      <c r="AS81" s="48"/>
      <c r="AT81" s="18" t="s">
        <v>104</v>
      </c>
      <c r="AU81" s="12"/>
      <c r="AV81" s="18">
        <f t="shared" si="2"/>
        <v>112</v>
      </c>
      <c r="AW81" s="12"/>
      <c r="AX81" s="12"/>
      <c r="AY81" s="12"/>
      <c r="AZ81" s="18"/>
      <c r="BA81" s="12"/>
      <c r="BB81" s="12"/>
      <c r="BC81" s="12"/>
      <c r="BD81" s="12"/>
    </row>
    <row r="82" spans="1:57" ht="15.75">
      <c r="A82" s="36" t="s">
        <v>89</v>
      </c>
      <c r="B82" s="23" t="s">
        <v>75</v>
      </c>
      <c r="C82" s="40" t="s">
        <v>166</v>
      </c>
      <c r="D82" s="12"/>
      <c r="E82" s="12"/>
      <c r="F82" s="12">
        <v>8</v>
      </c>
      <c r="G82" s="12">
        <v>8</v>
      </c>
      <c r="H82" s="12">
        <v>8</v>
      </c>
      <c r="I82" s="12">
        <v>8</v>
      </c>
      <c r="J82" s="12">
        <v>8</v>
      </c>
      <c r="K82" s="12">
        <v>8</v>
      </c>
      <c r="L82" s="12">
        <v>8</v>
      </c>
      <c r="M82" s="12">
        <v>8</v>
      </c>
      <c r="N82" s="12">
        <v>8</v>
      </c>
      <c r="O82" s="12">
        <v>8</v>
      </c>
      <c r="P82" s="12">
        <v>8</v>
      </c>
      <c r="Q82" s="12">
        <v>8</v>
      </c>
      <c r="R82" s="12">
        <v>6</v>
      </c>
      <c r="S82" s="12">
        <v>6</v>
      </c>
      <c r="T82" s="12"/>
      <c r="U82" s="12"/>
      <c r="V82" s="12"/>
      <c r="W82" s="12"/>
      <c r="X82" s="12">
        <v>8</v>
      </c>
      <c r="Y82" s="12">
        <v>8</v>
      </c>
      <c r="Z82" s="12">
        <v>8</v>
      </c>
      <c r="AA82" s="12">
        <v>8</v>
      </c>
      <c r="AB82" s="12">
        <v>8</v>
      </c>
      <c r="AC82" s="12">
        <v>8</v>
      </c>
      <c r="AD82" s="12">
        <v>8</v>
      </c>
      <c r="AE82" s="12">
        <v>8</v>
      </c>
      <c r="AF82" s="12">
        <v>8</v>
      </c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8"/>
      <c r="AT82" s="12"/>
      <c r="AU82" s="18"/>
      <c r="AV82" s="18">
        <f t="shared" si="2"/>
        <v>180</v>
      </c>
      <c r="AW82" s="12"/>
      <c r="AX82" s="12"/>
      <c r="AY82" s="12"/>
      <c r="AZ82" s="12"/>
      <c r="BA82" s="12"/>
      <c r="BB82" s="12"/>
      <c r="BC82" s="12"/>
      <c r="BD82" s="12"/>
      <c r="BE82" s="5"/>
    </row>
    <row r="83" spans="1:57" ht="15.75">
      <c r="A83" s="36" t="s">
        <v>90</v>
      </c>
      <c r="B83" s="23" t="s">
        <v>149</v>
      </c>
      <c r="C83" s="40" t="s">
        <v>167</v>
      </c>
      <c r="D83" s="12">
        <v>36</v>
      </c>
      <c r="E83" s="12">
        <v>36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>
        <v>36</v>
      </c>
      <c r="AN83" s="12">
        <v>36</v>
      </c>
      <c r="AO83" s="12">
        <v>36</v>
      </c>
      <c r="AP83" s="12"/>
      <c r="AQ83" s="12"/>
      <c r="AR83" s="12"/>
      <c r="AS83" s="8"/>
      <c r="AT83" s="18"/>
      <c r="AU83" s="18"/>
      <c r="AV83" s="18">
        <f t="shared" si="2"/>
        <v>180</v>
      </c>
      <c r="AW83" s="12"/>
      <c r="AX83" s="12"/>
      <c r="AY83" s="12"/>
      <c r="AZ83" s="12"/>
      <c r="BA83" s="12"/>
      <c r="BB83" s="12"/>
      <c r="BC83" s="12"/>
      <c r="BD83" s="12"/>
      <c r="BE83" s="5"/>
    </row>
    <row r="84" spans="1:57" ht="31.5">
      <c r="A84" s="22" t="s">
        <v>94</v>
      </c>
      <c r="B84" s="7" t="s">
        <v>91</v>
      </c>
      <c r="C84" s="4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50</v>
      </c>
      <c r="U84" s="12"/>
      <c r="V84" s="12"/>
      <c r="W84" s="12"/>
      <c r="X84" s="12" t="s">
        <v>50</v>
      </c>
      <c r="Y84" s="12" t="s">
        <v>50</v>
      </c>
      <c r="Z84" s="12" t="s">
        <v>50</v>
      </c>
      <c r="AA84" s="12" t="s">
        <v>50</v>
      </c>
      <c r="AB84" s="12" t="s">
        <v>50</v>
      </c>
      <c r="AC84" s="12" t="s">
        <v>50</v>
      </c>
      <c r="AD84" s="12" t="s">
        <v>50</v>
      </c>
      <c r="AE84" s="12" t="s">
        <v>50</v>
      </c>
      <c r="AF84" s="12" t="s">
        <v>50</v>
      </c>
      <c r="AG84" s="12" t="s">
        <v>50</v>
      </c>
      <c r="AH84" s="12" t="s">
        <v>50</v>
      </c>
      <c r="AI84" s="12" t="s">
        <v>50</v>
      </c>
      <c r="AJ84" s="12" t="s">
        <v>50</v>
      </c>
      <c r="AK84" s="12" t="s">
        <v>50</v>
      </c>
      <c r="AL84" s="12" t="s">
        <v>50</v>
      </c>
      <c r="AM84" s="12" t="s">
        <v>50</v>
      </c>
      <c r="AN84" s="12"/>
      <c r="AO84" s="12"/>
      <c r="AP84" s="12"/>
      <c r="AQ84" s="12"/>
      <c r="AR84" s="12"/>
      <c r="AS84" s="8"/>
      <c r="AT84" s="12"/>
      <c r="AU84" s="18"/>
      <c r="AV84" s="18">
        <f>AV85+AV87</f>
        <v>266</v>
      </c>
      <c r="AW84" s="12"/>
      <c r="AX84" s="12"/>
      <c r="AY84" s="12"/>
      <c r="AZ84" s="12"/>
      <c r="BA84" s="12"/>
      <c r="BB84" s="12"/>
      <c r="BC84" s="12"/>
      <c r="BD84" s="12"/>
      <c r="BE84" s="5"/>
    </row>
    <row r="85" spans="1:57" ht="15.75" customHeight="1">
      <c r="A85" s="89" t="s">
        <v>150</v>
      </c>
      <c r="B85" s="85" t="s">
        <v>74</v>
      </c>
      <c r="C85" s="40" t="s">
        <v>166</v>
      </c>
      <c r="D85" s="12"/>
      <c r="E85" s="12"/>
      <c r="F85" s="12">
        <v>6</v>
      </c>
      <c r="G85" s="12">
        <v>6</v>
      </c>
      <c r="H85" s="12">
        <v>4</v>
      </c>
      <c r="I85" s="12">
        <v>4</v>
      </c>
      <c r="J85" s="12">
        <v>4</v>
      </c>
      <c r="K85" s="12">
        <v>6</v>
      </c>
      <c r="L85" s="12">
        <v>6</v>
      </c>
      <c r="M85" s="12">
        <v>6</v>
      </c>
      <c r="N85" s="12">
        <v>6</v>
      </c>
      <c r="O85" s="12">
        <v>6</v>
      </c>
      <c r="P85" s="12">
        <v>6</v>
      </c>
      <c r="Q85" s="12">
        <v>6</v>
      </c>
      <c r="R85" s="12">
        <v>6</v>
      </c>
      <c r="S85" s="12" t="s">
        <v>102</v>
      </c>
      <c r="T85" s="12"/>
      <c r="U85" s="12"/>
      <c r="V85" s="12"/>
      <c r="W85" s="12">
        <v>8</v>
      </c>
      <c r="X85" s="12">
        <v>8</v>
      </c>
      <c r="Y85" s="12">
        <v>8</v>
      </c>
      <c r="Z85" s="12">
        <v>8</v>
      </c>
      <c r="AA85" s="12">
        <v>8</v>
      </c>
      <c r="AB85" s="12">
        <v>6</v>
      </c>
      <c r="AC85" s="12">
        <v>8</v>
      </c>
      <c r="AD85" s="12">
        <v>6</v>
      </c>
      <c r="AE85" s="12">
        <v>6</v>
      </c>
      <c r="AF85" s="12">
        <v>8</v>
      </c>
      <c r="AG85" s="12">
        <v>10</v>
      </c>
      <c r="AH85" s="12">
        <v>6</v>
      </c>
      <c r="AI85" s="12">
        <v>8</v>
      </c>
      <c r="AJ85" s="12">
        <v>8</v>
      </c>
      <c r="AK85" s="12">
        <v>8</v>
      </c>
      <c r="AL85" s="12">
        <v>8</v>
      </c>
      <c r="AM85" s="12"/>
      <c r="AN85" s="12"/>
      <c r="AO85" s="12"/>
      <c r="AP85" s="12"/>
      <c r="AQ85" s="12"/>
      <c r="AR85" s="12"/>
      <c r="AS85" s="8"/>
      <c r="AT85" s="12"/>
      <c r="AU85" s="18"/>
      <c r="AV85" s="18">
        <f t="shared" si="2"/>
        <v>194</v>
      </c>
      <c r="AW85" s="12"/>
      <c r="AX85" s="12"/>
      <c r="AY85" s="12"/>
      <c r="AZ85" s="12"/>
      <c r="BA85" s="12"/>
      <c r="BB85" s="12"/>
      <c r="BC85" s="12"/>
      <c r="BD85" s="12"/>
      <c r="BE85" s="5"/>
    </row>
    <row r="86" spans="1:57" ht="15.75">
      <c r="A86" s="89"/>
      <c r="B86" s="86"/>
      <c r="C86" s="40" t="s">
        <v>167</v>
      </c>
      <c r="D86" s="12"/>
      <c r="E86" s="12"/>
      <c r="F86" s="12">
        <v>3</v>
      </c>
      <c r="G86" s="12">
        <v>3</v>
      </c>
      <c r="H86" s="12">
        <v>2</v>
      </c>
      <c r="I86" s="12">
        <v>2</v>
      </c>
      <c r="J86" s="12">
        <v>2</v>
      </c>
      <c r="K86" s="12">
        <v>3</v>
      </c>
      <c r="L86" s="12">
        <v>3</v>
      </c>
      <c r="M86" s="12">
        <v>3</v>
      </c>
      <c r="N86" s="12">
        <v>3</v>
      </c>
      <c r="O86" s="12">
        <v>3</v>
      </c>
      <c r="P86" s="12">
        <v>3</v>
      </c>
      <c r="Q86" s="12">
        <v>3</v>
      </c>
      <c r="R86" s="12">
        <v>3</v>
      </c>
      <c r="S86" s="12">
        <v>1</v>
      </c>
      <c r="T86" s="12"/>
      <c r="U86" s="12"/>
      <c r="V86" s="12"/>
      <c r="W86" s="12"/>
      <c r="X86" s="12">
        <v>4</v>
      </c>
      <c r="Y86" s="12">
        <v>4</v>
      </c>
      <c r="Z86" s="12">
        <v>4</v>
      </c>
      <c r="AA86" s="12">
        <v>4</v>
      </c>
      <c r="AB86" s="12">
        <v>4</v>
      </c>
      <c r="AC86" s="12">
        <v>4</v>
      </c>
      <c r="AD86" s="12">
        <v>4</v>
      </c>
      <c r="AE86" s="12">
        <v>4</v>
      </c>
      <c r="AF86" s="12">
        <v>4</v>
      </c>
      <c r="AG86" s="12">
        <v>4</v>
      </c>
      <c r="AH86" s="12">
        <v>5</v>
      </c>
      <c r="AI86" s="12">
        <v>5</v>
      </c>
      <c r="AJ86" s="12">
        <v>4</v>
      </c>
      <c r="AK86" s="12">
        <v>4</v>
      </c>
      <c r="AL86" s="12">
        <v>1</v>
      </c>
      <c r="AM86" s="12"/>
      <c r="AN86" s="12"/>
      <c r="AO86" s="12"/>
      <c r="AP86" s="12"/>
      <c r="AQ86" s="12"/>
      <c r="AR86" s="12"/>
      <c r="AS86" s="8"/>
      <c r="AT86" s="12"/>
      <c r="AU86" s="18"/>
      <c r="AV86" s="18">
        <f t="shared" si="2"/>
        <v>96</v>
      </c>
      <c r="AW86" s="12"/>
      <c r="AX86" s="12"/>
      <c r="AY86" s="12"/>
      <c r="AZ86" s="12"/>
      <c r="BA86" s="12"/>
      <c r="BB86" s="12"/>
      <c r="BC86" s="12"/>
      <c r="BD86" s="12"/>
      <c r="BE86" s="5"/>
    </row>
    <row r="87" spans="1:57" ht="15.75">
      <c r="A87" s="36" t="s">
        <v>151</v>
      </c>
      <c r="B87" s="37" t="s">
        <v>149</v>
      </c>
      <c r="C87" s="4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8"/>
      <c r="AT87" s="12"/>
      <c r="AU87" s="18"/>
      <c r="AV87" s="18">
        <v>72</v>
      </c>
      <c r="AW87" s="12"/>
      <c r="AX87" s="12"/>
      <c r="AY87" s="12"/>
      <c r="AZ87" s="12"/>
      <c r="BA87" s="12"/>
      <c r="BB87" s="12"/>
      <c r="BC87" s="12">
        <v>36</v>
      </c>
      <c r="BD87" s="12">
        <v>36</v>
      </c>
      <c r="BE87" s="5"/>
    </row>
    <row r="88" spans="1:56" s="5" customFormat="1" ht="31.5">
      <c r="A88" s="31" t="s">
        <v>152</v>
      </c>
      <c r="B88" s="31" t="s">
        <v>113</v>
      </c>
      <c r="C88" s="4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 t="s">
        <v>50</v>
      </c>
      <c r="R88" s="12" t="s">
        <v>50</v>
      </c>
      <c r="S88" s="12" t="s">
        <v>50</v>
      </c>
      <c r="T88" s="12" t="s">
        <v>50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48"/>
      <c r="AT88" s="12"/>
      <c r="AU88" s="12"/>
      <c r="AV88" s="18">
        <f>AV89+AV91</f>
        <v>160</v>
      </c>
      <c r="AW88" s="8"/>
      <c r="AX88" s="12"/>
      <c r="AY88" s="12"/>
      <c r="AZ88" s="12"/>
      <c r="BA88" s="12"/>
      <c r="BB88" s="12"/>
      <c r="BC88" s="12"/>
      <c r="BD88" s="8"/>
    </row>
    <row r="89" spans="1:56" s="5" customFormat="1" ht="15.75" customHeight="1">
      <c r="A89" s="85" t="s">
        <v>153</v>
      </c>
      <c r="B89" s="85" t="s">
        <v>92</v>
      </c>
      <c r="C89" s="40" t="s">
        <v>166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6</v>
      </c>
      <c r="X89" s="12"/>
      <c r="Y89" s="12">
        <v>4</v>
      </c>
      <c r="Z89" s="12">
        <v>4</v>
      </c>
      <c r="AA89" s="12">
        <v>4</v>
      </c>
      <c r="AB89" s="12">
        <v>6</v>
      </c>
      <c r="AC89" s="12">
        <v>4</v>
      </c>
      <c r="AD89" s="12">
        <v>6</v>
      </c>
      <c r="AE89" s="12">
        <v>6</v>
      </c>
      <c r="AF89" s="12">
        <v>4</v>
      </c>
      <c r="AG89" s="12">
        <v>8</v>
      </c>
      <c r="AH89" s="12">
        <v>8</v>
      </c>
      <c r="AI89" s="12">
        <v>8</v>
      </c>
      <c r="AJ89" s="12">
        <v>6</v>
      </c>
      <c r="AK89" s="12">
        <v>8</v>
      </c>
      <c r="AL89" s="12">
        <v>6</v>
      </c>
      <c r="AM89" s="12"/>
      <c r="AN89" s="12"/>
      <c r="AO89" s="12"/>
      <c r="AP89" s="12"/>
      <c r="AQ89" s="12"/>
      <c r="AR89" s="12"/>
      <c r="AS89" s="48"/>
      <c r="AT89" s="18" t="s">
        <v>104</v>
      </c>
      <c r="AU89" s="12"/>
      <c r="AV89" s="18">
        <f t="shared" si="2"/>
        <v>88</v>
      </c>
      <c r="AW89" s="8"/>
      <c r="AX89" s="12"/>
      <c r="AY89" s="12"/>
      <c r="AZ89" s="12"/>
      <c r="BA89" s="12"/>
      <c r="BB89" s="12"/>
      <c r="BC89" s="12"/>
      <c r="BD89" s="8"/>
    </row>
    <row r="90" spans="1:56" s="5" customFormat="1" ht="15.75">
      <c r="A90" s="86"/>
      <c r="B90" s="86"/>
      <c r="C90" s="40" t="s">
        <v>167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48"/>
      <c r="AT90" s="12"/>
      <c r="AU90" s="12"/>
      <c r="AV90" s="18">
        <f t="shared" si="2"/>
        <v>0</v>
      </c>
      <c r="AW90" s="8"/>
      <c r="AX90" s="12"/>
      <c r="AY90" s="12"/>
      <c r="AZ90" s="12"/>
      <c r="BA90" s="12"/>
      <c r="BB90" s="12"/>
      <c r="BC90" s="12"/>
      <c r="BD90" s="8"/>
    </row>
    <row r="91" spans="1:56" s="5" customFormat="1" ht="22.5">
      <c r="A91" s="23" t="s">
        <v>154</v>
      </c>
      <c r="B91" s="23" t="s">
        <v>114</v>
      </c>
      <c r="C91" s="40" t="s">
        <v>64</v>
      </c>
      <c r="D91" s="12" t="s">
        <v>50</v>
      </c>
      <c r="E91" s="12" t="s">
        <v>50</v>
      </c>
      <c r="F91" s="12" t="s">
        <v>50</v>
      </c>
      <c r="G91" s="12" t="s">
        <v>50</v>
      </c>
      <c r="H91" s="12" t="s">
        <v>50</v>
      </c>
      <c r="I91" s="12" t="s">
        <v>50</v>
      </c>
      <c r="J91" s="12" t="s">
        <v>50</v>
      </c>
      <c r="K91" s="12" t="s">
        <v>50</v>
      </c>
      <c r="L91" s="12" t="s">
        <v>50</v>
      </c>
      <c r="M91" s="12" t="s">
        <v>50</v>
      </c>
      <c r="N91" s="12" t="s">
        <v>50</v>
      </c>
      <c r="O91" s="12" t="s">
        <v>50</v>
      </c>
      <c r="P91" s="12" t="s">
        <v>50</v>
      </c>
      <c r="Q91" s="12" t="s">
        <v>50</v>
      </c>
      <c r="R91" s="12" t="s">
        <v>50</v>
      </c>
      <c r="S91" s="12" t="s">
        <v>50</v>
      </c>
      <c r="T91" s="12"/>
      <c r="U91" s="12"/>
      <c r="V91" s="12"/>
      <c r="W91" s="12" t="s">
        <v>50</v>
      </c>
      <c r="X91" s="12" t="s">
        <v>50</v>
      </c>
      <c r="Y91" s="12" t="s">
        <v>50</v>
      </c>
      <c r="Z91" s="12" t="s">
        <v>50</v>
      </c>
      <c r="AA91" s="12" t="s">
        <v>50</v>
      </c>
      <c r="AB91" s="12" t="s">
        <v>50</v>
      </c>
      <c r="AC91" s="12"/>
      <c r="AD91" s="12" t="s">
        <v>50</v>
      </c>
      <c r="AE91" s="12"/>
      <c r="AF91" s="12"/>
      <c r="AG91" s="12"/>
      <c r="AH91" s="12"/>
      <c r="AI91" s="12" t="s">
        <v>50</v>
      </c>
      <c r="AJ91" s="12"/>
      <c r="AK91" s="12"/>
      <c r="AL91" s="12"/>
      <c r="AM91" s="12"/>
      <c r="AN91" s="12"/>
      <c r="AO91" s="12"/>
      <c r="AP91" s="12">
        <v>36</v>
      </c>
      <c r="AQ91" s="12">
        <v>36</v>
      </c>
      <c r="AR91" s="12"/>
      <c r="AS91" s="48"/>
      <c r="AT91" s="12"/>
      <c r="AU91" s="18"/>
      <c r="AV91" s="18">
        <f>SUM(AJ91:AU91)</f>
        <v>72</v>
      </c>
      <c r="AW91" s="8"/>
      <c r="AX91" s="12"/>
      <c r="AY91" s="12"/>
      <c r="AZ91" s="12"/>
      <c r="BA91" s="12"/>
      <c r="BB91" s="12"/>
      <c r="BC91" s="12"/>
      <c r="BD91" s="8"/>
    </row>
    <row r="92" spans="1:56" s="5" customFormat="1" ht="15.75" customHeight="1">
      <c r="A92" s="8"/>
      <c r="B92" s="104" t="s">
        <v>62</v>
      </c>
      <c r="C92" s="105"/>
      <c r="D92" s="18">
        <f>D83</f>
        <v>36</v>
      </c>
      <c r="E92" s="18">
        <f>E83</f>
        <v>36</v>
      </c>
      <c r="F92" s="18">
        <f aca="true" t="shared" si="3" ref="F92:Q92">F62+F66+F70+F78+F80+F82+F85</f>
        <v>36</v>
      </c>
      <c r="G92" s="18">
        <f t="shared" si="3"/>
        <v>36</v>
      </c>
      <c r="H92" s="18">
        <f t="shared" si="3"/>
        <v>36</v>
      </c>
      <c r="I92" s="18">
        <f t="shared" si="3"/>
        <v>36</v>
      </c>
      <c r="J92" s="18">
        <f t="shared" si="3"/>
        <v>36</v>
      </c>
      <c r="K92" s="18">
        <f t="shared" si="3"/>
        <v>36</v>
      </c>
      <c r="L92" s="18">
        <f t="shared" si="3"/>
        <v>36</v>
      </c>
      <c r="M92" s="18">
        <f t="shared" si="3"/>
        <v>36</v>
      </c>
      <c r="N92" s="18">
        <f t="shared" si="3"/>
        <v>36</v>
      </c>
      <c r="O92" s="18">
        <f t="shared" si="3"/>
        <v>36</v>
      </c>
      <c r="P92" s="18">
        <f t="shared" si="3"/>
        <v>36</v>
      </c>
      <c r="Q92" s="18">
        <f t="shared" si="3"/>
        <v>36</v>
      </c>
      <c r="R92" s="18">
        <v>36</v>
      </c>
      <c r="S92" s="18">
        <v>36</v>
      </c>
      <c r="T92" s="18">
        <v>0</v>
      </c>
      <c r="U92" s="18"/>
      <c r="V92" s="18"/>
      <c r="W92" s="18">
        <f>W80+W85+W89+W64+W72+W74</f>
        <v>26</v>
      </c>
      <c r="X92" s="18">
        <f aca="true" t="shared" si="4" ref="X92:AL92">X62+X66+X72+X74+X80+X82+X85+X89+X64</f>
        <v>36</v>
      </c>
      <c r="Y92" s="18">
        <f t="shared" si="4"/>
        <v>36</v>
      </c>
      <c r="Z92" s="18">
        <f t="shared" si="4"/>
        <v>36</v>
      </c>
      <c r="AA92" s="18">
        <f t="shared" si="4"/>
        <v>36</v>
      </c>
      <c r="AB92" s="18">
        <f t="shared" si="4"/>
        <v>36</v>
      </c>
      <c r="AC92" s="18">
        <f t="shared" si="4"/>
        <v>36</v>
      </c>
      <c r="AD92" s="18">
        <f t="shared" si="4"/>
        <v>36</v>
      </c>
      <c r="AE92" s="18">
        <f t="shared" si="4"/>
        <v>36</v>
      </c>
      <c r="AF92" s="18">
        <f t="shared" si="4"/>
        <v>36</v>
      </c>
      <c r="AG92" s="18">
        <f t="shared" si="4"/>
        <v>36</v>
      </c>
      <c r="AH92" s="18">
        <f t="shared" si="4"/>
        <v>36</v>
      </c>
      <c r="AI92" s="18">
        <f t="shared" si="4"/>
        <v>36</v>
      </c>
      <c r="AJ92" s="18">
        <f t="shared" si="4"/>
        <v>36</v>
      </c>
      <c r="AK92" s="18">
        <f t="shared" si="4"/>
        <v>36</v>
      </c>
      <c r="AL92" s="18">
        <f t="shared" si="4"/>
        <v>36</v>
      </c>
      <c r="AM92" s="18">
        <v>36</v>
      </c>
      <c r="AN92" s="18">
        <v>36</v>
      </c>
      <c r="AO92" s="18">
        <v>36</v>
      </c>
      <c r="AP92" s="18">
        <v>36</v>
      </c>
      <c r="AQ92" s="18">
        <v>36</v>
      </c>
      <c r="AR92" s="18">
        <f>AR62+AR66+AR72+AR74+AR80+AR82+AR85+AR89+AR64</f>
        <v>0</v>
      </c>
      <c r="AS92" s="18">
        <f>AS62+AS66+AS72+AS74+AS80+AS82+AS85+AS89+AS64</f>
        <v>0</v>
      </c>
      <c r="AT92" s="18"/>
      <c r="AU92" s="18"/>
      <c r="AV92" s="18">
        <f>SUM(D92:AU92)+SUM(BB87:BD87)</f>
        <v>1394</v>
      </c>
      <c r="AW92" s="18"/>
      <c r="AX92" s="18"/>
      <c r="AY92" s="18"/>
      <c r="AZ92" s="18"/>
      <c r="BA92" s="18"/>
      <c r="BB92" s="18"/>
      <c r="BC92" s="18">
        <v>36</v>
      </c>
      <c r="BD92" s="18">
        <v>36</v>
      </c>
    </row>
    <row r="93" spans="1:56" s="5" customFormat="1" ht="15.75" customHeight="1">
      <c r="A93" s="8"/>
      <c r="B93" s="104" t="s">
        <v>63</v>
      </c>
      <c r="C93" s="105"/>
      <c r="D93" s="18">
        <v>51</v>
      </c>
      <c r="E93" s="25">
        <v>51</v>
      </c>
      <c r="F93" s="25">
        <f aca="true" t="shared" si="5" ref="F93:AU93">F92*(1+42%)</f>
        <v>51.12</v>
      </c>
      <c r="G93" s="25">
        <f t="shared" si="5"/>
        <v>51.12</v>
      </c>
      <c r="H93" s="25">
        <f t="shared" si="5"/>
        <v>51.12</v>
      </c>
      <c r="I93" s="25">
        <f t="shared" si="5"/>
        <v>51.12</v>
      </c>
      <c r="J93" s="25">
        <f t="shared" si="5"/>
        <v>51.12</v>
      </c>
      <c r="K93" s="25">
        <f t="shared" si="5"/>
        <v>51.12</v>
      </c>
      <c r="L93" s="25">
        <f t="shared" si="5"/>
        <v>51.12</v>
      </c>
      <c r="M93" s="25">
        <f t="shared" si="5"/>
        <v>51.12</v>
      </c>
      <c r="N93" s="25">
        <f t="shared" si="5"/>
        <v>51.12</v>
      </c>
      <c r="O93" s="25">
        <f t="shared" si="5"/>
        <v>51.12</v>
      </c>
      <c r="P93" s="25">
        <f t="shared" si="5"/>
        <v>51.12</v>
      </c>
      <c r="Q93" s="25">
        <f t="shared" si="5"/>
        <v>51.12</v>
      </c>
      <c r="R93" s="25">
        <f t="shared" si="5"/>
        <v>51.12</v>
      </c>
      <c r="S93" s="25">
        <f t="shared" si="5"/>
        <v>51.12</v>
      </c>
      <c r="T93" s="25">
        <v>0</v>
      </c>
      <c r="U93" s="25">
        <f t="shared" si="5"/>
        <v>0</v>
      </c>
      <c r="V93" s="25">
        <f t="shared" si="5"/>
        <v>0</v>
      </c>
      <c r="W93" s="25"/>
      <c r="X93" s="25">
        <f t="shared" si="5"/>
        <v>51.12</v>
      </c>
      <c r="Y93" s="25">
        <f t="shared" si="5"/>
        <v>51.12</v>
      </c>
      <c r="Z93" s="25">
        <f t="shared" si="5"/>
        <v>51.12</v>
      </c>
      <c r="AA93" s="25">
        <f t="shared" si="5"/>
        <v>51.12</v>
      </c>
      <c r="AB93" s="25">
        <f t="shared" si="5"/>
        <v>51.12</v>
      </c>
      <c r="AC93" s="25">
        <f t="shared" si="5"/>
        <v>51.12</v>
      </c>
      <c r="AD93" s="25">
        <f t="shared" si="5"/>
        <v>51.12</v>
      </c>
      <c r="AE93" s="25">
        <f t="shared" si="5"/>
        <v>51.12</v>
      </c>
      <c r="AF93" s="25">
        <f t="shared" si="5"/>
        <v>51.12</v>
      </c>
      <c r="AG93" s="25">
        <f t="shared" si="5"/>
        <v>51.12</v>
      </c>
      <c r="AH93" s="25">
        <f t="shared" si="5"/>
        <v>51.12</v>
      </c>
      <c r="AI93" s="25">
        <f t="shared" si="5"/>
        <v>51.12</v>
      </c>
      <c r="AJ93" s="25">
        <f t="shared" si="5"/>
        <v>51.12</v>
      </c>
      <c r="AK93" s="25">
        <f t="shared" si="5"/>
        <v>51.12</v>
      </c>
      <c r="AL93" s="25">
        <f t="shared" si="5"/>
        <v>51.12</v>
      </c>
      <c r="AM93" s="25">
        <f t="shared" si="5"/>
        <v>51.12</v>
      </c>
      <c r="AN93" s="25">
        <f t="shared" si="5"/>
        <v>51.12</v>
      </c>
      <c r="AO93" s="25">
        <f t="shared" si="5"/>
        <v>51.12</v>
      </c>
      <c r="AP93" s="25">
        <f t="shared" si="5"/>
        <v>51.12</v>
      </c>
      <c r="AQ93" s="25">
        <f t="shared" si="5"/>
        <v>51.12</v>
      </c>
      <c r="AR93" s="25">
        <f t="shared" si="5"/>
        <v>0</v>
      </c>
      <c r="AS93" s="25">
        <f t="shared" si="5"/>
        <v>0</v>
      </c>
      <c r="AT93" s="25"/>
      <c r="AU93" s="25">
        <f t="shared" si="5"/>
        <v>0</v>
      </c>
      <c r="AV93" s="25">
        <f>SUM(D93:AU93)</f>
        <v>1840.0799999999983</v>
      </c>
      <c r="AW93" s="18"/>
      <c r="AX93" s="18"/>
      <c r="AY93" s="18"/>
      <c r="AZ93" s="18"/>
      <c r="BA93" s="18"/>
      <c r="BB93" s="18"/>
      <c r="BC93" s="18">
        <v>51</v>
      </c>
      <c r="BD93" s="18">
        <v>51</v>
      </c>
    </row>
    <row r="94" spans="1:56" s="5" customFormat="1" ht="15.75">
      <c r="A94" s="9"/>
      <c r="B94" s="32"/>
      <c r="C94" s="45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66" s="5" customFormat="1" ht="22.5">
      <c r="A95" s="9"/>
      <c r="B95" s="33"/>
      <c r="C95" s="46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99" t="s">
        <v>164</v>
      </c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1"/>
      <c r="AW95" s="10"/>
      <c r="AX95" s="10"/>
      <c r="AY95" s="10"/>
      <c r="AZ95" s="10"/>
      <c r="BA95" s="9"/>
      <c r="BB95" s="10"/>
      <c r="BC95" s="10"/>
      <c r="BD95" s="9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56" s="5" customFormat="1" ht="15.75">
      <c r="A96" s="100" t="s">
        <v>72</v>
      </c>
      <c r="B96" s="97" t="s">
        <v>60</v>
      </c>
      <c r="C96" s="101" t="s">
        <v>65</v>
      </c>
      <c r="D96" s="92" t="s">
        <v>0</v>
      </c>
      <c r="E96" s="93"/>
      <c r="F96" s="93"/>
      <c r="G96" s="94"/>
      <c r="H96" s="97" t="s">
        <v>24</v>
      </c>
      <c r="I96" s="92" t="s">
        <v>1</v>
      </c>
      <c r="J96" s="93"/>
      <c r="K96" s="93"/>
      <c r="L96" s="94"/>
      <c r="M96" s="92" t="s">
        <v>2</v>
      </c>
      <c r="N96" s="93"/>
      <c r="O96" s="94"/>
      <c r="P96" s="97" t="s">
        <v>25</v>
      </c>
      <c r="Q96" s="92" t="s">
        <v>3</v>
      </c>
      <c r="R96" s="93"/>
      <c r="S96" s="93"/>
      <c r="T96" s="94"/>
      <c r="U96" s="97" t="s">
        <v>46</v>
      </c>
      <c r="V96" s="92" t="s">
        <v>30</v>
      </c>
      <c r="W96" s="93"/>
      <c r="X96" s="94"/>
      <c r="Y96" s="83" t="s">
        <v>15</v>
      </c>
      <c r="Z96" s="92" t="s">
        <v>4</v>
      </c>
      <c r="AA96" s="98"/>
      <c r="AB96" s="96"/>
      <c r="AC96" s="97" t="s">
        <v>26</v>
      </c>
      <c r="AD96" s="92" t="s">
        <v>5</v>
      </c>
      <c r="AE96" s="93"/>
      <c r="AF96" s="93"/>
      <c r="AG96" s="94"/>
      <c r="AH96" s="92" t="s">
        <v>6</v>
      </c>
      <c r="AI96" s="93"/>
      <c r="AJ96" s="93"/>
      <c r="AK96" s="94"/>
      <c r="AL96" s="83" t="s">
        <v>42</v>
      </c>
      <c r="AM96" s="92" t="s">
        <v>7</v>
      </c>
      <c r="AN96" s="93"/>
      <c r="AO96" s="94"/>
      <c r="AP96" s="83" t="s">
        <v>82</v>
      </c>
      <c r="AQ96" s="92" t="s">
        <v>8</v>
      </c>
      <c r="AR96" s="93"/>
      <c r="AS96" s="93"/>
      <c r="AT96" s="96"/>
      <c r="AU96" s="83" t="s">
        <v>47</v>
      </c>
      <c r="AV96" s="92" t="s">
        <v>9</v>
      </c>
      <c r="AW96" s="93"/>
      <c r="AX96" s="94"/>
      <c r="AY96" s="83" t="s">
        <v>37</v>
      </c>
      <c r="AZ96" s="92" t="s">
        <v>10</v>
      </c>
      <c r="BA96" s="93"/>
      <c r="BB96" s="93"/>
      <c r="BC96" s="94"/>
      <c r="BD96" s="9"/>
    </row>
    <row r="97" spans="1:56" s="5" customFormat="1" ht="15.75">
      <c r="A97" s="100"/>
      <c r="B97" s="97"/>
      <c r="C97" s="102"/>
      <c r="D97" s="12" t="s">
        <v>11</v>
      </c>
      <c r="E97" s="12" t="s">
        <v>11</v>
      </c>
      <c r="F97" s="12" t="s">
        <v>11</v>
      </c>
      <c r="G97" s="12" t="s">
        <v>11</v>
      </c>
      <c r="H97" s="97"/>
      <c r="I97" s="12" t="s">
        <v>12</v>
      </c>
      <c r="J97" s="12" t="s">
        <v>12</v>
      </c>
      <c r="K97" s="12" t="s">
        <v>12</v>
      </c>
      <c r="L97" s="13" t="s">
        <v>32</v>
      </c>
      <c r="M97" s="12" t="s">
        <v>35</v>
      </c>
      <c r="N97" s="12" t="s">
        <v>13</v>
      </c>
      <c r="O97" s="12" t="s">
        <v>13</v>
      </c>
      <c r="P97" s="97"/>
      <c r="Q97" s="12" t="s">
        <v>14</v>
      </c>
      <c r="R97" s="12" t="s">
        <v>14</v>
      </c>
      <c r="S97" s="12" t="s">
        <v>14</v>
      </c>
      <c r="T97" s="12" t="s">
        <v>14</v>
      </c>
      <c r="U97" s="97"/>
      <c r="V97" s="12" t="s">
        <v>15</v>
      </c>
      <c r="W97" s="12" t="s">
        <v>15</v>
      </c>
      <c r="X97" s="12" t="s">
        <v>31</v>
      </c>
      <c r="Y97" s="95"/>
      <c r="Z97" s="12" t="s">
        <v>16</v>
      </c>
      <c r="AA97" s="12" t="s">
        <v>16</v>
      </c>
      <c r="AB97" s="12" t="s">
        <v>16</v>
      </c>
      <c r="AC97" s="97"/>
      <c r="AD97" s="12" t="s">
        <v>17</v>
      </c>
      <c r="AE97" s="12" t="s">
        <v>17</v>
      </c>
      <c r="AF97" s="12" t="s">
        <v>17</v>
      </c>
      <c r="AG97" s="12" t="s">
        <v>17</v>
      </c>
      <c r="AH97" s="14" t="s">
        <v>18</v>
      </c>
      <c r="AI97" s="14" t="s">
        <v>18</v>
      </c>
      <c r="AJ97" s="14" t="s">
        <v>18</v>
      </c>
      <c r="AK97" s="13" t="s">
        <v>36</v>
      </c>
      <c r="AL97" s="95"/>
      <c r="AM97" s="14" t="s">
        <v>19</v>
      </c>
      <c r="AN97" s="14" t="s">
        <v>19</v>
      </c>
      <c r="AO97" s="14" t="s">
        <v>19</v>
      </c>
      <c r="AP97" s="95"/>
      <c r="AQ97" s="14" t="s">
        <v>20</v>
      </c>
      <c r="AR97" s="14" t="s">
        <v>20</v>
      </c>
      <c r="AS97" s="14" t="s">
        <v>20</v>
      </c>
      <c r="AT97" s="13" t="s">
        <v>20</v>
      </c>
      <c r="AU97" s="95"/>
      <c r="AV97" s="35" t="s">
        <v>21</v>
      </c>
      <c r="AW97" s="14" t="s">
        <v>21</v>
      </c>
      <c r="AX97" s="14" t="s">
        <v>21</v>
      </c>
      <c r="AY97" s="95"/>
      <c r="AZ97" s="14" t="s">
        <v>22</v>
      </c>
      <c r="BA97" s="14" t="s">
        <v>22</v>
      </c>
      <c r="BB97" s="14" t="s">
        <v>22</v>
      </c>
      <c r="BC97" s="14" t="s">
        <v>22</v>
      </c>
      <c r="BD97" s="9"/>
    </row>
    <row r="98" spans="1:57" s="5" customFormat="1" ht="15.75">
      <c r="A98" s="100"/>
      <c r="B98" s="97"/>
      <c r="C98" s="103"/>
      <c r="D98" s="15">
        <v>1</v>
      </c>
      <c r="E98" s="16">
        <v>2</v>
      </c>
      <c r="F98" s="16">
        <v>3</v>
      </c>
      <c r="G98" s="16">
        <v>4</v>
      </c>
      <c r="H98" s="16">
        <v>5</v>
      </c>
      <c r="I98" s="16">
        <v>6</v>
      </c>
      <c r="J98" s="16">
        <v>7</v>
      </c>
      <c r="K98" s="16">
        <v>8</v>
      </c>
      <c r="L98" s="16">
        <v>9</v>
      </c>
      <c r="M98" s="16">
        <v>10</v>
      </c>
      <c r="N98" s="16">
        <v>11</v>
      </c>
      <c r="O98" s="16">
        <v>12</v>
      </c>
      <c r="P98" s="16">
        <v>13</v>
      </c>
      <c r="Q98" s="16">
        <v>14</v>
      </c>
      <c r="R98" s="16">
        <v>15</v>
      </c>
      <c r="S98" s="16">
        <v>16</v>
      </c>
      <c r="T98" s="16" t="s">
        <v>87</v>
      </c>
      <c r="U98" s="16">
        <v>18</v>
      </c>
      <c r="V98" s="16">
        <v>19</v>
      </c>
      <c r="W98" s="16">
        <v>20</v>
      </c>
      <c r="X98" s="16">
        <v>21</v>
      </c>
      <c r="Y98" s="16">
        <v>22</v>
      </c>
      <c r="Z98" s="16">
        <v>23</v>
      </c>
      <c r="AA98" s="16">
        <v>24</v>
      </c>
      <c r="AB98" s="16">
        <v>25</v>
      </c>
      <c r="AC98" s="16">
        <v>26</v>
      </c>
      <c r="AD98" s="16">
        <v>27</v>
      </c>
      <c r="AE98" s="16">
        <v>28</v>
      </c>
      <c r="AF98" s="16">
        <v>29</v>
      </c>
      <c r="AG98" s="16">
        <v>30</v>
      </c>
      <c r="AH98" s="16">
        <v>31</v>
      </c>
      <c r="AI98" s="16">
        <v>32</v>
      </c>
      <c r="AJ98" s="16">
        <v>33</v>
      </c>
      <c r="AK98" s="16">
        <v>34</v>
      </c>
      <c r="AL98" s="16">
        <v>35</v>
      </c>
      <c r="AM98" s="16">
        <v>36</v>
      </c>
      <c r="AN98" s="16">
        <v>37</v>
      </c>
      <c r="AO98" s="16">
        <v>38</v>
      </c>
      <c r="AP98" s="16">
        <v>39</v>
      </c>
      <c r="AQ98" s="16">
        <v>40</v>
      </c>
      <c r="AR98" s="16">
        <v>41</v>
      </c>
      <c r="AS98" s="16">
        <v>42</v>
      </c>
      <c r="AT98" s="16">
        <v>43</v>
      </c>
      <c r="AU98" s="19" t="s">
        <v>40</v>
      </c>
      <c r="AV98" s="17" t="s">
        <v>39</v>
      </c>
      <c r="AW98" s="16" t="s">
        <v>39</v>
      </c>
      <c r="AX98" s="16" t="s">
        <v>39</v>
      </c>
      <c r="AY98" s="16" t="s">
        <v>39</v>
      </c>
      <c r="AZ98" s="16" t="s">
        <v>39</v>
      </c>
      <c r="BA98" s="16" t="s">
        <v>39</v>
      </c>
      <c r="BB98" s="16" t="s">
        <v>39</v>
      </c>
      <c r="BC98" s="16" t="s">
        <v>39</v>
      </c>
      <c r="BD98" s="16" t="s">
        <v>41</v>
      </c>
      <c r="BE98" s="3"/>
    </row>
    <row r="99" spans="1:56" s="5" customFormat="1" ht="21">
      <c r="A99" s="22" t="s">
        <v>121</v>
      </c>
      <c r="B99" s="7" t="s">
        <v>78</v>
      </c>
      <c r="C99" s="4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49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8">
        <f>48+32+45</f>
        <v>125</v>
      </c>
      <c r="AX99" s="12"/>
      <c r="AY99" s="12"/>
      <c r="AZ99" s="12"/>
      <c r="BA99" s="12"/>
      <c r="BB99" s="12"/>
      <c r="BC99" s="12"/>
      <c r="BD99" s="9"/>
    </row>
    <row r="100" spans="1:56" s="5" customFormat="1" ht="15.75">
      <c r="A100" s="91" t="s">
        <v>68</v>
      </c>
      <c r="B100" s="85" t="s">
        <v>56</v>
      </c>
      <c r="C100" s="40" t="s">
        <v>166</v>
      </c>
      <c r="D100" s="12"/>
      <c r="E100" s="12"/>
      <c r="F100" s="12"/>
      <c r="G100" s="12"/>
      <c r="H100" s="12">
        <v>4</v>
      </c>
      <c r="I100" s="12">
        <v>4</v>
      </c>
      <c r="J100" s="12">
        <v>4</v>
      </c>
      <c r="K100" s="12">
        <v>4</v>
      </c>
      <c r="L100" s="12">
        <v>4</v>
      </c>
      <c r="M100" s="12">
        <v>4</v>
      </c>
      <c r="N100" s="12">
        <v>5</v>
      </c>
      <c r="O100" s="12">
        <v>4</v>
      </c>
      <c r="P100" s="12">
        <v>5</v>
      </c>
      <c r="Q100" s="12">
        <v>4</v>
      </c>
      <c r="R100" s="12">
        <v>4</v>
      </c>
      <c r="S100" s="12" t="s">
        <v>98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 t="s">
        <v>50</v>
      </c>
      <c r="AL100" s="12"/>
      <c r="AM100" s="12" t="s">
        <v>50</v>
      </c>
      <c r="AN100" s="12" t="s">
        <v>50</v>
      </c>
      <c r="AO100" s="12"/>
      <c r="AP100" s="12"/>
      <c r="AQ100" s="12"/>
      <c r="AR100" s="12"/>
      <c r="AS100" s="12"/>
      <c r="AT100" s="12"/>
      <c r="AU100" s="12"/>
      <c r="AV100" s="12">
        <f aca="true" t="shared" si="6" ref="AV100:AV125">SUM(H100:AV100)</f>
        <v>48</v>
      </c>
      <c r="AX100" s="12"/>
      <c r="AY100" s="12"/>
      <c r="AZ100" s="12"/>
      <c r="BA100" s="12"/>
      <c r="BB100" s="12"/>
      <c r="BC100" s="12"/>
      <c r="BD100" s="9"/>
    </row>
    <row r="101" spans="1:56" s="5" customFormat="1" ht="15.75">
      <c r="A101" s="91"/>
      <c r="B101" s="86"/>
      <c r="C101" s="40" t="s">
        <v>167</v>
      </c>
      <c r="D101" s="12"/>
      <c r="E101" s="12"/>
      <c r="F101" s="12"/>
      <c r="G101" s="12"/>
      <c r="H101" s="12">
        <v>2</v>
      </c>
      <c r="I101" s="12">
        <v>2</v>
      </c>
      <c r="J101" s="12">
        <v>2</v>
      </c>
      <c r="K101" s="12">
        <v>2</v>
      </c>
      <c r="L101" s="12">
        <v>2</v>
      </c>
      <c r="M101" s="12">
        <v>2</v>
      </c>
      <c r="N101" s="12">
        <v>2</v>
      </c>
      <c r="O101" s="12">
        <v>2</v>
      </c>
      <c r="P101" s="12">
        <v>2</v>
      </c>
      <c r="Q101" s="12">
        <v>2</v>
      </c>
      <c r="R101" s="12">
        <v>2</v>
      </c>
      <c r="S101" s="12">
        <v>1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>
        <f t="shared" si="6"/>
        <v>23</v>
      </c>
      <c r="AX101" s="12"/>
      <c r="AY101" s="12"/>
      <c r="AZ101" s="12"/>
      <c r="BA101" s="12"/>
      <c r="BB101" s="12"/>
      <c r="BC101" s="12"/>
      <c r="BD101" s="9"/>
    </row>
    <row r="102" spans="1:56" s="5" customFormat="1" ht="15.75">
      <c r="A102" s="91" t="s">
        <v>70</v>
      </c>
      <c r="B102" s="85" t="s">
        <v>33</v>
      </c>
      <c r="C102" s="40" t="s">
        <v>166</v>
      </c>
      <c r="D102" s="12"/>
      <c r="E102" s="12"/>
      <c r="F102" s="12"/>
      <c r="G102" s="12"/>
      <c r="H102" s="12">
        <v>4</v>
      </c>
      <c r="I102" s="12">
        <v>4</v>
      </c>
      <c r="J102" s="12">
        <v>2</v>
      </c>
      <c r="K102" s="12">
        <v>2</v>
      </c>
      <c r="L102" s="12">
        <v>2</v>
      </c>
      <c r="M102" s="12">
        <v>2</v>
      </c>
      <c r="N102" s="12">
        <v>2</v>
      </c>
      <c r="O102" s="12">
        <v>2</v>
      </c>
      <c r="P102" s="12">
        <v>2</v>
      </c>
      <c r="Q102" s="12">
        <v>4</v>
      </c>
      <c r="R102" s="12">
        <v>2</v>
      </c>
      <c r="S102" s="12">
        <v>4</v>
      </c>
      <c r="T102" s="18" t="s">
        <v>77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 t="s">
        <v>50</v>
      </c>
      <c r="AL102" s="12"/>
      <c r="AM102" s="12"/>
      <c r="AN102" s="12" t="s">
        <v>50</v>
      </c>
      <c r="AO102" s="12"/>
      <c r="AP102" s="12"/>
      <c r="AQ102" s="12"/>
      <c r="AR102" s="12"/>
      <c r="AS102" s="12"/>
      <c r="AT102" s="12"/>
      <c r="AU102" s="12"/>
      <c r="AV102" s="12">
        <f t="shared" si="6"/>
        <v>32</v>
      </c>
      <c r="AX102" s="12"/>
      <c r="AY102" s="12"/>
      <c r="AZ102" s="12"/>
      <c r="BA102" s="12"/>
      <c r="BB102" s="12"/>
      <c r="BC102" s="12"/>
      <c r="BD102" s="9"/>
    </row>
    <row r="103" spans="1:56" s="5" customFormat="1" ht="15.75">
      <c r="A103" s="91"/>
      <c r="B103" s="86"/>
      <c r="C103" s="40" t="s">
        <v>167</v>
      </c>
      <c r="D103" s="12"/>
      <c r="E103" s="12"/>
      <c r="F103" s="12"/>
      <c r="G103" s="12"/>
      <c r="H103" s="12">
        <v>2</v>
      </c>
      <c r="I103" s="12">
        <v>2</v>
      </c>
      <c r="J103" s="12">
        <v>1</v>
      </c>
      <c r="K103" s="12">
        <v>1</v>
      </c>
      <c r="L103" s="12">
        <v>1</v>
      </c>
      <c r="M103" s="12">
        <v>1</v>
      </c>
      <c r="N103" s="12">
        <v>1</v>
      </c>
      <c r="O103" s="12">
        <v>2</v>
      </c>
      <c r="P103" s="12">
        <v>1</v>
      </c>
      <c r="Q103" s="12">
        <v>1</v>
      </c>
      <c r="R103" s="12">
        <v>2</v>
      </c>
      <c r="S103" s="12">
        <v>2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>
        <f t="shared" si="6"/>
        <v>17</v>
      </c>
      <c r="AX103" s="12"/>
      <c r="AY103" s="12"/>
      <c r="AZ103" s="12"/>
      <c r="BA103" s="12"/>
      <c r="BB103" s="12"/>
      <c r="BC103" s="12"/>
      <c r="BD103" s="9"/>
    </row>
    <row r="104" spans="1:56" s="5" customFormat="1" ht="21.75">
      <c r="A104" s="91" t="s">
        <v>122</v>
      </c>
      <c r="B104" s="85" t="s">
        <v>49</v>
      </c>
      <c r="C104" s="40" t="s">
        <v>166</v>
      </c>
      <c r="D104" s="12"/>
      <c r="E104" s="12"/>
      <c r="F104" s="12"/>
      <c r="G104" s="12"/>
      <c r="H104" s="12">
        <v>2</v>
      </c>
      <c r="I104" s="12">
        <v>2</v>
      </c>
      <c r="J104" s="12">
        <v>2</v>
      </c>
      <c r="K104" s="12">
        <v>2</v>
      </c>
      <c r="L104" s="12">
        <v>2</v>
      </c>
      <c r="M104" s="12">
        <v>2</v>
      </c>
      <c r="N104" s="12">
        <v>3</v>
      </c>
      <c r="O104" s="12">
        <v>2</v>
      </c>
      <c r="P104" s="12">
        <v>3</v>
      </c>
      <c r="Q104" s="12">
        <v>2</v>
      </c>
      <c r="R104" s="12">
        <v>2</v>
      </c>
      <c r="S104" s="12" t="s">
        <v>99</v>
      </c>
      <c r="T104" s="12"/>
      <c r="U104" s="12"/>
      <c r="V104" s="12">
        <v>1</v>
      </c>
      <c r="W104" s="12">
        <v>2</v>
      </c>
      <c r="X104" s="12">
        <v>2</v>
      </c>
      <c r="Y104" s="12">
        <v>2</v>
      </c>
      <c r="Z104" s="12">
        <v>2</v>
      </c>
      <c r="AA104" s="12">
        <v>2</v>
      </c>
      <c r="AB104" s="12">
        <v>2</v>
      </c>
      <c r="AC104" s="12">
        <v>2</v>
      </c>
      <c r="AD104" s="12">
        <v>2</v>
      </c>
      <c r="AE104" s="12" t="s">
        <v>98</v>
      </c>
      <c r="AF104" s="12"/>
      <c r="AG104" s="12"/>
      <c r="AH104" s="12"/>
      <c r="AI104" s="12"/>
      <c r="AJ104" s="12"/>
      <c r="AK104" s="12" t="s">
        <v>50</v>
      </c>
      <c r="AL104" s="12"/>
      <c r="AM104" s="12"/>
      <c r="AN104" s="12" t="s">
        <v>50</v>
      </c>
      <c r="AO104" s="12"/>
      <c r="AP104" s="12"/>
      <c r="AQ104" s="12"/>
      <c r="AR104" s="12"/>
      <c r="AS104" s="12"/>
      <c r="AT104" s="12"/>
      <c r="AU104" s="12"/>
      <c r="AV104" s="12">
        <f t="shared" si="6"/>
        <v>45</v>
      </c>
      <c r="AX104" s="12"/>
      <c r="AY104" s="12"/>
      <c r="AZ104" s="12"/>
      <c r="BA104" s="12"/>
      <c r="BB104" s="12"/>
      <c r="BC104" s="12"/>
      <c r="BD104" s="9"/>
    </row>
    <row r="105" spans="1:56" s="5" customFormat="1" ht="15.75">
      <c r="A105" s="91"/>
      <c r="B105" s="86"/>
      <c r="C105" s="40" t="s">
        <v>167</v>
      </c>
      <c r="D105" s="12"/>
      <c r="E105" s="12"/>
      <c r="F105" s="12"/>
      <c r="G105" s="12"/>
      <c r="H105" s="12">
        <v>2</v>
      </c>
      <c r="I105" s="12">
        <v>2</v>
      </c>
      <c r="J105" s="12">
        <v>2</v>
      </c>
      <c r="K105" s="12">
        <v>2</v>
      </c>
      <c r="L105" s="12">
        <v>2</v>
      </c>
      <c r="M105" s="12">
        <v>2</v>
      </c>
      <c r="N105" s="12">
        <v>3</v>
      </c>
      <c r="O105" s="12">
        <v>2</v>
      </c>
      <c r="P105" s="12">
        <v>3</v>
      </c>
      <c r="Q105" s="12">
        <v>2</v>
      </c>
      <c r="R105" s="12">
        <v>2</v>
      </c>
      <c r="S105" s="12">
        <v>2</v>
      </c>
      <c r="T105" s="12"/>
      <c r="U105" s="12"/>
      <c r="V105" s="12">
        <v>1</v>
      </c>
      <c r="W105" s="12">
        <v>2</v>
      </c>
      <c r="X105" s="12">
        <v>2</v>
      </c>
      <c r="Y105" s="12">
        <v>2</v>
      </c>
      <c r="Z105" s="12">
        <v>2</v>
      </c>
      <c r="AA105" s="12">
        <v>2</v>
      </c>
      <c r="AB105" s="12">
        <v>2</v>
      </c>
      <c r="AC105" s="12">
        <v>2</v>
      </c>
      <c r="AD105" s="12">
        <v>2</v>
      </c>
      <c r="AE105" s="12">
        <v>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>
        <f t="shared" si="6"/>
        <v>45</v>
      </c>
      <c r="AX105" s="12"/>
      <c r="AY105" s="12"/>
      <c r="AZ105" s="12"/>
      <c r="BA105" s="12"/>
      <c r="BB105" s="12"/>
      <c r="BC105" s="12"/>
      <c r="BD105" s="9"/>
    </row>
    <row r="106" spans="1:56" s="5" customFormat="1" ht="15.75">
      <c r="A106" s="22" t="s">
        <v>127</v>
      </c>
      <c r="B106" s="6" t="s">
        <v>128</v>
      </c>
      <c r="C106" s="4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X106" s="12"/>
      <c r="AY106" s="12"/>
      <c r="AZ106" s="12"/>
      <c r="BA106" s="12"/>
      <c r="BB106" s="12"/>
      <c r="BC106" s="12"/>
      <c r="BD106" s="9"/>
    </row>
    <row r="107" spans="1:56" s="5" customFormat="1" ht="21">
      <c r="A107" s="22" t="s">
        <v>129</v>
      </c>
      <c r="B107" s="7" t="s">
        <v>130</v>
      </c>
      <c r="C107" s="4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 t="s">
        <v>50</v>
      </c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8">
        <f>68+32+68</f>
        <v>168</v>
      </c>
      <c r="AX107" s="12"/>
      <c r="AY107" s="12"/>
      <c r="AZ107" s="12"/>
      <c r="BA107" s="12"/>
      <c r="BB107" s="12"/>
      <c r="BC107" s="12"/>
      <c r="BD107" s="9"/>
    </row>
    <row r="108" spans="1:56" s="5" customFormat="1" ht="15.75">
      <c r="A108" s="91" t="s">
        <v>155</v>
      </c>
      <c r="B108" s="85" t="s">
        <v>57</v>
      </c>
      <c r="C108" s="40" t="s">
        <v>166</v>
      </c>
      <c r="D108" s="12"/>
      <c r="E108" s="12"/>
      <c r="F108" s="12"/>
      <c r="G108" s="12"/>
      <c r="H108" s="12">
        <v>6</v>
      </c>
      <c r="I108" s="12">
        <v>6</v>
      </c>
      <c r="J108" s="12">
        <v>6</v>
      </c>
      <c r="K108" s="12">
        <v>6</v>
      </c>
      <c r="L108" s="12">
        <v>6</v>
      </c>
      <c r="M108" s="12">
        <v>6</v>
      </c>
      <c r="N108" s="12">
        <v>8</v>
      </c>
      <c r="O108" s="12">
        <v>8</v>
      </c>
      <c r="P108" s="12">
        <v>6</v>
      </c>
      <c r="Q108" s="12">
        <v>6</v>
      </c>
      <c r="R108" s="12" t="s">
        <v>97</v>
      </c>
      <c r="S108" s="12"/>
      <c r="T108" s="18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 t="s">
        <v>50</v>
      </c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>
        <f t="shared" si="6"/>
        <v>68</v>
      </c>
      <c r="AX108" s="12"/>
      <c r="AY108" s="12"/>
      <c r="AZ108" s="12"/>
      <c r="BA108" s="12"/>
      <c r="BB108" s="12"/>
      <c r="BC108" s="12"/>
      <c r="BD108" s="9"/>
    </row>
    <row r="109" spans="1:56" s="5" customFormat="1" ht="15.75">
      <c r="A109" s="91"/>
      <c r="B109" s="86"/>
      <c r="C109" s="40" t="s">
        <v>167</v>
      </c>
      <c r="D109" s="12"/>
      <c r="E109" s="12"/>
      <c r="F109" s="12"/>
      <c r="G109" s="12"/>
      <c r="H109" s="12">
        <v>3</v>
      </c>
      <c r="I109" s="12">
        <v>3</v>
      </c>
      <c r="J109" s="12">
        <v>3</v>
      </c>
      <c r="K109" s="12">
        <v>3</v>
      </c>
      <c r="L109" s="12">
        <v>3</v>
      </c>
      <c r="M109" s="12">
        <v>3</v>
      </c>
      <c r="N109" s="12">
        <v>3</v>
      </c>
      <c r="O109" s="12">
        <v>3</v>
      </c>
      <c r="P109" s="12">
        <v>3</v>
      </c>
      <c r="Q109" s="12">
        <v>3</v>
      </c>
      <c r="R109" s="12">
        <v>2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>
        <f t="shared" si="6"/>
        <v>32</v>
      </c>
      <c r="AX109" s="12"/>
      <c r="AY109" s="12"/>
      <c r="AZ109" s="12"/>
      <c r="BA109" s="12"/>
      <c r="BB109" s="12"/>
      <c r="BC109" s="12"/>
      <c r="BD109" s="9"/>
    </row>
    <row r="110" spans="1:56" s="5" customFormat="1" ht="15.75">
      <c r="A110" s="87" t="s">
        <v>156</v>
      </c>
      <c r="B110" s="85" t="s">
        <v>58</v>
      </c>
      <c r="C110" s="40" t="s">
        <v>166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>
        <v>2</v>
      </c>
      <c r="W110" s="12">
        <v>4</v>
      </c>
      <c r="X110" s="12">
        <v>2</v>
      </c>
      <c r="Y110" s="12">
        <v>4</v>
      </c>
      <c r="Z110" s="12">
        <v>4</v>
      </c>
      <c r="AA110" s="12">
        <v>4</v>
      </c>
      <c r="AB110" s="12">
        <v>4</v>
      </c>
      <c r="AC110" s="12">
        <v>4</v>
      </c>
      <c r="AD110" s="12">
        <v>4</v>
      </c>
      <c r="AE110" s="12"/>
      <c r="AF110" s="12"/>
      <c r="AG110" s="12"/>
      <c r="AH110" s="12"/>
      <c r="AI110" s="12"/>
      <c r="AJ110" s="12"/>
      <c r="AK110" s="12" t="s">
        <v>50</v>
      </c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>
        <f t="shared" si="6"/>
        <v>32</v>
      </c>
      <c r="AX110" s="12"/>
      <c r="AY110" s="12"/>
      <c r="AZ110" s="12"/>
      <c r="BA110" s="12"/>
      <c r="BB110" s="12"/>
      <c r="BC110" s="12"/>
      <c r="BD110" s="9"/>
    </row>
    <row r="111" spans="1:56" s="5" customFormat="1" ht="15.75">
      <c r="A111" s="88"/>
      <c r="B111" s="86"/>
      <c r="C111" s="40" t="s">
        <v>167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>
        <v>1</v>
      </c>
      <c r="W111" s="12">
        <v>2</v>
      </c>
      <c r="X111" s="12">
        <v>1</v>
      </c>
      <c r="Y111" s="12">
        <v>2</v>
      </c>
      <c r="Z111" s="12">
        <v>2</v>
      </c>
      <c r="AA111" s="12">
        <v>2</v>
      </c>
      <c r="AB111" s="12">
        <v>2</v>
      </c>
      <c r="AC111" s="12">
        <v>2</v>
      </c>
      <c r="AD111" s="12">
        <v>2</v>
      </c>
      <c r="AE111" s="12"/>
      <c r="AF111" s="12"/>
      <c r="AG111" s="12"/>
      <c r="AH111" s="12"/>
      <c r="AI111" s="12"/>
      <c r="AJ111" s="12"/>
      <c r="AK111" s="12" t="s">
        <v>50</v>
      </c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>
        <f t="shared" si="6"/>
        <v>16</v>
      </c>
      <c r="AX111" s="12"/>
      <c r="AY111" s="12"/>
      <c r="AZ111" s="12"/>
      <c r="BA111" s="12"/>
      <c r="BB111" s="12"/>
      <c r="BC111" s="12"/>
      <c r="BD111" s="9"/>
    </row>
    <row r="112" spans="1:56" s="5" customFormat="1" ht="15.75">
      <c r="A112" s="87" t="s">
        <v>157</v>
      </c>
      <c r="B112" s="85" t="s">
        <v>93</v>
      </c>
      <c r="C112" s="40" t="s">
        <v>166</v>
      </c>
      <c r="D112" s="12"/>
      <c r="E112" s="12"/>
      <c r="F112" s="12"/>
      <c r="G112" s="12"/>
      <c r="H112" s="12">
        <v>6</v>
      </c>
      <c r="I112" s="12">
        <v>6</v>
      </c>
      <c r="J112" s="12">
        <v>6</v>
      </c>
      <c r="K112" s="12">
        <v>8</v>
      </c>
      <c r="L112" s="12">
        <v>8</v>
      </c>
      <c r="M112" s="12">
        <v>8</v>
      </c>
      <c r="N112" s="12">
        <v>4</v>
      </c>
      <c r="O112" s="12">
        <v>6</v>
      </c>
      <c r="P112" s="12">
        <v>4</v>
      </c>
      <c r="Q112" s="12">
        <v>6</v>
      </c>
      <c r="R112" s="12" t="s">
        <v>106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>
        <f t="shared" si="6"/>
        <v>68</v>
      </c>
      <c r="AX112" s="12"/>
      <c r="AY112" s="12"/>
      <c r="AZ112" s="12"/>
      <c r="BA112" s="12"/>
      <c r="BB112" s="12"/>
      <c r="BC112" s="12"/>
      <c r="BD112" s="9"/>
    </row>
    <row r="113" spans="1:56" s="5" customFormat="1" ht="15.75">
      <c r="A113" s="88"/>
      <c r="B113" s="86"/>
      <c r="C113" s="40" t="s">
        <v>167</v>
      </c>
      <c r="D113" s="12"/>
      <c r="E113" s="12"/>
      <c r="F113" s="12"/>
      <c r="G113" s="12"/>
      <c r="H113" s="12">
        <v>3</v>
      </c>
      <c r="I113" s="12">
        <v>3</v>
      </c>
      <c r="J113" s="12">
        <v>3</v>
      </c>
      <c r="K113" s="12">
        <v>4</v>
      </c>
      <c r="L113" s="12">
        <v>4</v>
      </c>
      <c r="M113" s="12">
        <v>4</v>
      </c>
      <c r="N113" s="12">
        <v>2</v>
      </c>
      <c r="O113" s="12">
        <v>3</v>
      </c>
      <c r="P113" s="12">
        <v>2</v>
      </c>
      <c r="Q113" s="12">
        <v>3</v>
      </c>
      <c r="R113" s="12">
        <v>3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>
        <f t="shared" si="6"/>
        <v>34</v>
      </c>
      <c r="AX113" s="12"/>
      <c r="AY113" s="12"/>
      <c r="AZ113" s="12"/>
      <c r="BA113" s="12"/>
      <c r="BB113" s="12"/>
      <c r="BC113" s="12"/>
      <c r="BD113" s="9"/>
    </row>
    <row r="114" spans="1:56" s="5" customFormat="1" ht="15.75">
      <c r="A114" s="22" t="s">
        <v>138</v>
      </c>
      <c r="B114" s="7" t="s">
        <v>148</v>
      </c>
      <c r="C114" s="40"/>
      <c r="D114" s="12"/>
      <c r="E114" s="12"/>
      <c r="F114" s="12"/>
      <c r="G114" s="12" t="s">
        <v>50</v>
      </c>
      <c r="H114" s="12" t="s">
        <v>50</v>
      </c>
      <c r="I114" s="12" t="s">
        <v>50</v>
      </c>
      <c r="J114" s="12" t="s">
        <v>50</v>
      </c>
      <c r="K114" s="12" t="s">
        <v>50</v>
      </c>
      <c r="L114" s="12" t="s">
        <v>50</v>
      </c>
      <c r="M114" s="12" t="s">
        <v>50</v>
      </c>
      <c r="N114" s="12" t="s">
        <v>50</v>
      </c>
      <c r="O114" s="12" t="s">
        <v>50</v>
      </c>
      <c r="P114" s="12" t="s">
        <v>50</v>
      </c>
      <c r="Q114" s="12" t="s">
        <v>50</v>
      </c>
      <c r="R114" s="12" t="s">
        <v>50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 t="s">
        <v>50</v>
      </c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>
        <f t="shared" si="6"/>
        <v>0</v>
      </c>
      <c r="AX114" s="12"/>
      <c r="AY114" s="12"/>
      <c r="AZ114" s="12"/>
      <c r="BA114" s="12"/>
      <c r="BB114" s="12"/>
      <c r="BC114" s="12"/>
      <c r="BD114" s="9"/>
    </row>
    <row r="115" spans="1:56" s="5" customFormat="1" ht="21">
      <c r="A115" s="7" t="s">
        <v>79</v>
      </c>
      <c r="B115" s="7" t="s">
        <v>73</v>
      </c>
      <c r="C115" s="4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 t="s">
        <v>50</v>
      </c>
      <c r="AL115" s="12"/>
      <c r="AM115" s="12"/>
      <c r="AN115" s="12" t="s">
        <v>50</v>
      </c>
      <c r="AO115" s="12"/>
      <c r="AP115" s="12"/>
      <c r="AQ115" s="12"/>
      <c r="AR115" s="12"/>
      <c r="AS115" s="12"/>
      <c r="AT115" s="12"/>
      <c r="AU115" s="12"/>
      <c r="AV115" s="18">
        <f>352+72</f>
        <v>424</v>
      </c>
      <c r="AX115" s="12"/>
      <c r="AY115" s="12"/>
      <c r="AZ115" s="12"/>
      <c r="BA115" s="12"/>
      <c r="BB115" s="12"/>
      <c r="BC115" s="12"/>
      <c r="BD115" s="9"/>
    </row>
    <row r="116" spans="1:56" s="5" customFormat="1" ht="15.75">
      <c r="A116" s="89" t="s">
        <v>158</v>
      </c>
      <c r="B116" s="85" t="s">
        <v>115</v>
      </c>
      <c r="C116" s="40" t="s">
        <v>166</v>
      </c>
      <c r="D116" s="12"/>
      <c r="E116" s="12"/>
      <c r="F116" s="12"/>
      <c r="G116" s="12"/>
      <c r="H116" s="12">
        <v>14</v>
      </c>
      <c r="I116" s="12">
        <v>14</v>
      </c>
      <c r="J116" s="12">
        <v>16</v>
      </c>
      <c r="K116" s="12">
        <v>14</v>
      </c>
      <c r="L116" s="12">
        <v>14</v>
      </c>
      <c r="M116" s="12">
        <v>14</v>
      </c>
      <c r="N116" s="12">
        <v>14</v>
      </c>
      <c r="O116" s="12">
        <v>14</v>
      </c>
      <c r="P116" s="12">
        <v>16</v>
      </c>
      <c r="Q116" s="12">
        <v>14</v>
      </c>
      <c r="R116" s="12">
        <v>18</v>
      </c>
      <c r="S116" s="12" t="s">
        <v>105</v>
      </c>
      <c r="T116" s="12"/>
      <c r="U116" s="12"/>
      <c r="V116" s="12">
        <v>20</v>
      </c>
      <c r="W116" s="12">
        <v>18</v>
      </c>
      <c r="X116" s="12">
        <v>20</v>
      </c>
      <c r="Y116" s="12">
        <v>18</v>
      </c>
      <c r="Z116" s="12">
        <v>18</v>
      </c>
      <c r="AA116" s="12">
        <v>16</v>
      </c>
      <c r="AB116" s="12">
        <v>16</v>
      </c>
      <c r="AC116" s="12">
        <v>16</v>
      </c>
      <c r="AD116" s="12">
        <v>16</v>
      </c>
      <c r="AE116" s="12">
        <v>16</v>
      </c>
      <c r="AF116" s="12"/>
      <c r="AG116" s="12"/>
      <c r="AH116" s="12"/>
      <c r="AI116" s="12"/>
      <c r="AJ116" s="18" t="s">
        <v>103</v>
      </c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 t="s">
        <v>50</v>
      </c>
      <c r="AV116" s="12">
        <f t="shared" si="6"/>
        <v>352</v>
      </c>
      <c r="AX116" s="12"/>
      <c r="AY116" s="12"/>
      <c r="AZ116" s="12"/>
      <c r="BA116" s="12"/>
      <c r="BB116" s="12"/>
      <c r="BC116" s="12"/>
      <c r="BD116" s="9"/>
    </row>
    <row r="117" spans="1:56" s="5" customFormat="1" ht="15.75">
      <c r="A117" s="89"/>
      <c r="B117" s="86"/>
      <c r="C117" s="40" t="s">
        <v>167</v>
      </c>
      <c r="D117" s="12"/>
      <c r="E117" s="12"/>
      <c r="F117" s="12"/>
      <c r="G117" s="12"/>
      <c r="H117" s="12">
        <v>7</v>
      </c>
      <c r="I117" s="12">
        <v>7</v>
      </c>
      <c r="J117" s="12">
        <v>8</v>
      </c>
      <c r="K117" s="12">
        <v>7</v>
      </c>
      <c r="L117" s="12">
        <v>7</v>
      </c>
      <c r="M117" s="12">
        <v>7</v>
      </c>
      <c r="N117" s="12">
        <v>7</v>
      </c>
      <c r="O117" s="12">
        <v>7</v>
      </c>
      <c r="P117" s="12">
        <v>8</v>
      </c>
      <c r="Q117" s="12">
        <v>7</v>
      </c>
      <c r="R117" s="12">
        <v>9</v>
      </c>
      <c r="S117" s="12">
        <v>8</v>
      </c>
      <c r="T117" s="12"/>
      <c r="U117" s="12"/>
      <c r="V117" s="12">
        <v>10</v>
      </c>
      <c r="W117" s="12">
        <v>9</v>
      </c>
      <c r="X117" s="12">
        <v>10</v>
      </c>
      <c r="Y117" s="12">
        <v>9</v>
      </c>
      <c r="Z117" s="12">
        <v>9</v>
      </c>
      <c r="AA117" s="12">
        <v>8</v>
      </c>
      <c r="AB117" s="12">
        <v>8</v>
      </c>
      <c r="AC117" s="12">
        <v>8</v>
      </c>
      <c r="AD117" s="12">
        <v>8</v>
      </c>
      <c r="AE117" s="12">
        <v>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>
        <f t="shared" si="6"/>
        <v>176</v>
      </c>
      <c r="AX117" s="12"/>
      <c r="AY117" s="12"/>
      <c r="AZ117" s="12"/>
      <c r="BA117" s="12"/>
      <c r="BB117" s="12"/>
      <c r="BC117" s="12"/>
      <c r="BD117" s="9"/>
    </row>
    <row r="118" spans="1:56" s="5" customFormat="1" ht="15.75">
      <c r="A118" s="36" t="s">
        <v>159</v>
      </c>
      <c r="B118" s="34" t="s">
        <v>96</v>
      </c>
      <c r="C118" s="4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8"/>
      <c r="V118" s="12"/>
      <c r="W118" s="12" t="s">
        <v>50</v>
      </c>
      <c r="X118" s="12" t="s">
        <v>50</v>
      </c>
      <c r="Y118" s="12" t="s">
        <v>50</v>
      </c>
      <c r="Z118" s="12" t="s">
        <v>50</v>
      </c>
      <c r="AA118" s="12" t="s">
        <v>50</v>
      </c>
      <c r="AB118" s="12"/>
      <c r="AC118" s="12"/>
      <c r="AD118" s="12"/>
      <c r="AE118" s="12"/>
      <c r="AF118" s="12">
        <v>18</v>
      </c>
      <c r="AG118" s="12">
        <v>18</v>
      </c>
      <c r="AH118" s="12">
        <v>18</v>
      </c>
      <c r="AI118" s="12">
        <v>18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>
        <f t="shared" si="6"/>
        <v>72</v>
      </c>
      <c r="AX118" s="12"/>
      <c r="AY118" s="12"/>
      <c r="AZ118" s="12"/>
      <c r="BA118" s="12"/>
      <c r="BB118" s="12"/>
      <c r="BC118" s="12"/>
      <c r="BD118" s="9"/>
    </row>
    <row r="119" spans="1:56" s="5" customFormat="1" ht="31.5">
      <c r="A119" s="7" t="s">
        <v>94</v>
      </c>
      <c r="B119" s="38" t="s">
        <v>95</v>
      </c>
      <c r="C119" s="4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8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8">
        <v>108</v>
      </c>
      <c r="AX119" s="12"/>
      <c r="AY119" s="12"/>
      <c r="AZ119" s="12"/>
      <c r="BA119" s="12"/>
      <c r="BB119" s="12"/>
      <c r="BC119" s="12"/>
      <c r="BD119" s="9"/>
    </row>
    <row r="120" spans="1:56" s="5" customFormat="1" ht="21.75">
      <c r="A120" s="36" t="s">
        <v>160</v>
      </c>
      <c r="B120" s="34" t="s">
        <v>96</v>
      </c>
      <c r="C120" s="40"/>
      <c r="D120" s="12"/>
      <c r="E120" s="12">
        <v>36</v>
      </c>
      <c r="F120" s="12">
        <v>36</v>
      </c>
      <c r="G120" s="12" t="s">
        <v>107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8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>
        <v>108</v>
      </c>
      <c r="AX120" s="12"/>
      <c r="AY120" s="12"/>
      <c r="AZ120" s="12"/>
      <c r="BA120" s="12"/>
      <c r="BB120" s="12"/>
      <c r="BC120" s="12"/>
      <c r="BD120" s="9"/>
    </row>
    <row r="121" spans="1:56" s="5" customFormat="1" ht="15.75">
      <c r="A121" s="90" t="s">
        <v>161</v>
      </c>
      <c r="B121" s="90" t="s">
        <v>116</v>
      </c>
      <c r="C121" s="40" t="s">
        <v>166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13</v>
      </c>
      <c r="W121" s="12">
        <v>12</v>
      </c>
      <c r="X121" s="12">
        <v>12</v>
      </c>
      <c r="Y121" s="12">
        <v>12</v>
      </c>
      <c r="Z121" s="12">
        <v>12</v>
      </c>
      <c r="AA121" s="12">
        <v>14</v>
      </c>
      <c r="AB121" s="12">
        <v>14</v>
      </c>
      <c r="AC121" s="12">
        <v>14</v>
      </c>
      <c r="AD121" s="12">
        <v>14</v>
      </c>
      <c r="AE121" s="12"/>
      <c r="AF121" s="12" t="s">
        <v>50</v>
      </c>
      <c r="AG121" s="12" t="s">
        <v>50</v>
      </c>
      <c r="AH121" s="12" t="s">
        <v>50</v>
      </c>
      <c r="AI121" s="12"/>
      <c r="AJ121" s="18" t="s">
        <v>103</v>
      </c>
      <c r="AK121" s="12" t="s">
        <v>50</v>
      </c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>
        <f t="shared" si="6"/>
        <v>117</v>
      </c>
      <c r="AX121" s="12"/>
      <c r="AY121" s="12"/>
      <c r="AZ121" s="12"/>
      <c r="BA121" s="12"/>
      <c r="BB121" s="12"/>
      <c r="BC121" s="12"/>
      <c r="BD121" s="9"/>
    </row>
    <row r="122" spans="1:56" s="5" customFormat="1" ht="15.75">
      <c r="A122" s="90"/>
      <c r="B122" s="90"/>
      <c r="C122" s="40" t="s">
        <v>167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>
        <v>6</v>
      </c>
      <c r="W122" s="12">
        <v>6</v>
      </c>
      <c r="X122" s="12">
        <v>6</v>
      </c>
      <c r="Y122" s="12">
        <v>6</v>
      </c>
      <c r="Z122" s="12">
        <v>6</v>
      </c>
      <c r="AA122" s="12">
        <v>7</v>
      </c>
      <c r="AB122" s="12">
        <v>7</v>
      </c>
      <c r="AC122" s="12">
        <v>7</v>
      </c>
      <c r="AD122" s="12">
        <v>7</v>
      </c>
      <c r="AE122" s="12"/>
      <c r="AF122" s="12" t="s">
        <v>50</v>
      </c>
      <c r="AG122" s="12" t="s">
        <v>50</v>
      </c>
      <c r="AH122" s="12" t="s">
        <v>50</v>
      </c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>
        <f t="shared" si="6"/>
        <v>58</v>
      </c>
      <c r="AX122" s="12"/>
      <c r="AY122" s="12"/>
      <c r="AZ122" s="12"/>
      <c r="BA122" s="12"/>
      <c r="BB122" s="12"/>
      <c r="BC122" s="12"/>
      <c r="BD122" s="9"/>
    </row>
    <row r="123" spans="1:56" s="5" customFormat="1" ht="33.75">
      <c r="A123" s="36" t="s">
        <v>162</v>
      </c>
      <c r="B123" s="36" t="s">
        <v>109</v>
      </c>
      <c r="C123" s="4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8">
        <f>72</f>
        <v>72</v>
      </c>
      <c r="AX123" s="12"/>
      <c r="AY123" s="12"/>
      <c r="AZ123" s="12"/>
      <c r="BA123" s="12"/>
      <c r="BB123" s="12"/>
      <c r="BC123" s="12"/>
      <c r="BD123" s="9"/>
    </row>
    <row r="124" spans="1:56" s="5" customFormat="1" ht="22.5">
      <c r="A124" s="22" t="s">
        <v>163</v>
      </c>
      <c r="B124" s="36" t="s">
        <v>117</v>
      </c>
      <c r="C124" s="4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>
        <v>18</v>
      </c>
      <c r="AG124" s="12">
        <v>18</v>
      </c>
      <c r="AH124" s="12">
        <v>18</v>
      </c>
      <c r="AI124" s="12">
        <v>18</v>
      </c>
      <c r="AJ124" s="12"/>
      <c r="AK124" s="12"/>
      <c r="AL124" s="12"/>
      <c r="AM124" s="12" t="s">
        <v>50</v>
      </c>
      <c r="AN124" s="12" t="s">
        <v>50</v>
      </c>
      <c r="AO124" s="12"/>
      <c r="AP124" s="12"/>
      <c r="AQ124" s="12"/>
      <c r="AR124" s="12"/>
      <c r="AS124" s="12"/>
      <c r="AT124" s="12"/>
      <c r="AU124" s="12"/>
      <c r="AV124" s="12">
        <f t="shared" si="6"/>
        <v>72</v>
      </c>
      <c r="AX124" s="12"/>
      <c r="AY124" s="12"/>
      <c r="AZ124" s="12"/>
      <c r="BA124" s="12"/>
      <c r="BB124" s="12"/>
      <c r="BC124" s="12"/>
      <c r="BD124" s="9"/>
    </row>
    <row r="125" spans="1:56" s="5" customFormat="1" ht="15.75">
      <c r="A125" s="22" t="s">
        <v>80</v>
      </c>
      <c r="B125" s="7" t="s">
        <v>81</v>
      </c>
      <c r="C125" s="40"/>
      <c r="D125" s="12"/>
      <c r="E125" s="12"/>
      <c r="F125" s="12"/>
      <c r="G125" s="12" t="s">
        <v>50</v>
      </c>
      <c r="H125" s="12" t="s">
        <v>50</v>
      </c>
      <c r="I125" s="12" t="s">
        <v>50</v>
      </c>
      <c r="J125" s="12" t="s">
        <v>50</v>
      </c>
      <c r="K125" s="12" t="s">
        <v>50</v>
      </c>
      <c r="L125" s="12" t="s">
        <v>50</v>
      </c>
      <c r="M125" s="12" t="s">
        <v>50</v>
      </c>
      <c r="N125" s="12" t="s">
        <v>50</v>
      </c>
      <c r="O125" s="12" t="s">
        <v>50</v>
      </c>
      <c r="P125" s="12" t="s">
        <v>50</v>
      </c>
      <c r="Q125" s="12" t="s">
        <v>50</v>
      </c>
      <c r="R125" s="12" t="s">
        <v>50</v>
      </c>
      <c r="S125" s="12" t="s">
        <v>50</v>
      </c>
      <c r="T125" s="12"/>
      <c r="U125" s="12"/>
      <c r="V125" s="12"/>
      <c r="W125" s="18" t="s">
        <v>50</v>
      </c>
      <c r="X125" s="8" t="s">
        <v>50</v>
      </c>
      <c r="Y125" s="12" t="s">
        <v>50</v>
      </c>
      <c r="Z125" s="12"/>
      <c r="AA125" s="12" t="s">
        <v>50</v>
      </c>
      <c r="AB125" s="12"/>
      <c r="AC125" s="12"/>
      <c r="AD125" s="18"/>
      <c r="AE125" s="18"/>
      <c r="AF125" s="18"/>
      <c r="AG125" s="18"/>
      <c r="AH125" s="18"/>
      <c r="AI125" s="18"/>
      <c r="AJ125" s="18"/>
      <c r="AK125" s="12">
        <v>36</v>
      </c>
      <c r="AL125" s="12">
        <v>36</v>
      </c>
      <c r="AM125" s="12">
        <v>36</v>
      </c>
      <c r="AN125" s="12">
        <v>36</v>
      </c>
      <c r="AO125" s="12"/>
      <c r="AP125" s="12"/>
      <c r="AQ125" s="12"/>
      <c r="AR125" s="12" t="s">
        <v>50</v>
      </c>
      <c r="AS125" s="18" t="s">
        <v>108</v>
      </c>
      <c r="AT125" s="18" t="s">
        <v>108</v>
      </c>
      <c r="AU125" s="18"/>
      <c r="AV125" s="18">
        <f t="shared" si="6"/>
        <v>144</v>
      </c>
      <c r="AX125" s="18"/>
      <c r="AY125" s="18"/>
      <c r="AZ125" s="18"/>
      <c r="BA125" s="18"/>
      <c r="BB125" s="18"/>
      <c r="BC125" s="18"/>
      <c r="BD125" s="9"/>
    </row>
    <row r="126" spans="1:56" s="5" customFormat="1" ht="15.75">
      <c r="A126" s="8"/>
      <c r="B126" s="82" t="s">
        <v>62</v>
      </c>
      <c r="C126" s="82"/>
      <c r="D126" s="18">
        <f>SUM(D100:D125)</f>
        <v>0</v>
      </c>
      <c r="E126" s="18">
        <f>SUM(E100:E125)</f>
        <v>36</v>
      </c>
      <c r="F126" s="18">
        <f>SUM(F100:F125)</f>
        <v>36</v>
      </c>
      <c r="G126" s="18">
        <v>36</v>
      </c>
      <c r="H126" s="18">
        <f aca="true" t="shared" si="7" ref="H126:Q126">H100+H102+H104+H108+H116+H112</f>
        <v>36</v>
      </c>
      <c r="I126" s="18">
        <f t="shared" si="7"/>
        <v>36</v>
      </c>
      <c r="J126" s="18">
        <f t="shared" si="7"/>
        <v>36</v>
      </c>
      <c r="K126" s="18">
        <f t="shared" si="7"/>
        <v>36</v>
      </c>
      <c r="L126" s="18">
        <f t="shared" si="7"/>
        <v>36</v>
      </c>
      <c r="M126" s="18">
        <f t="shared" si="7"/>
        <v>36</v>
      </c>
      <c r="N126" s="18">
        <f t="shared" si="7"/>
        <v>36</v>
      </c>
      <c r="O126" s="18">
        <f t="shared" si="7"/>
        <v>36</v>
      </c>
      <c r="P126" s="18">
        <f t="shared" si="7"/>
        <v>36</v>
      </c>
      <c r="Q126" s="18">
        <f t="shared" si="7"/>
        <v>36</v>
      </c>
      <c r="R126" s="18">
        <v>36</v>
      </c>
      <c r="S126" s="18">
        <v>36</v>
      </c>
      <c r="T126" s="18">
        <v>0</v>
      </c>
      <c r="U126" s="18"/>
      <c r="V126" s="18">
        <f>V110+V116+V121+V104</f>
        <v>36</v>
      </c>
      <c r="W126" s="18">
        <f aca="true" t="shared" si="8" ref="W126:AD126">W104+W110+W116+W121</f>
        <v>36</v>
      </c>
      <c r="X126" s="18">
        <f t="shared" si="8"/>
        <v>36</v>
      </c>
      <c r="Y126" s="18">
        <f t="shared" si="8"/>
        <v>36</v>
      </c>
      <c r="Z126" s="18">
        <f t="shared" si="8"/>
        <v>36</v>
      </c>
      <c r="AA126" s="18">
        <f t="shared" si="8"/>
        <v>36</v>
      </c>
      <c r="AB126" s="18">
        <f t="shared" si="8"/>
        <v>36</v>
      </c>
      <c r="AC126" s="18">
        <f t="shared" si="8"/>
        <v>36</v>
      </c>
      <c r="AD126" s="18">
        <f t="shared" si="8"/>
        <v>36</v>
      </c>
      <c r="AE126" s="18">
        <v>36</v>
      </c>
      <c r="AF126" s="18">
        <f>AF118+AF124</f>
        <v>36</v>
      </c>
      <c r="AG126" s="18">
        <f>AG118+AG124</f>
        <v>36</v>
      </c>
      <c r="AH126" s="18">
        <f>AH118+AH124</f>
        <v>36</v>
      </c>
      <c r="AI126" s="18">
        <f>AI118+AI124</f>
        <v>36</v>
      </c>
      <c r="AJ126" s="18">
        <f aca="true" t="shared" si="9" ref="AJ126:AP126">SUM(AJ121:AJ125)</f>
        <v>0</v>
      </c>
      <c r="AK126" s="18">
        <f t="shared" si="9"/>
        <v>36</v>
      </c>
      <c r="AL126" s="18">
        <f t="shared" si="9"/>
        <v>36</v>
      </c>
      <c r="AM126" s="18">
        <f t="shared" si="9"/>
        <v>36</v>
      </c>
      <c r="AN126" s="18">
        <f t="shared" si="9"/>
        <v>36</v>
      </c>
      <c r="AO126" s="18">
        <f t="shared" si="9"/>
        <v>0</v>
      </c>
      <c r="AP126" s="18">
        <f t="shared" si="9"/>
        <v>0</v>
      </c>
      <c r="AQ126" s="18">
        <f>SUM(AQ100:AQ125)</f>
        <v>0</v>
      </c>
      <c r="AR126" s="18">
        <f>SUM(AR100:AR125)</f>
        <v>0</v>
      </c>
      <c r="AS126" s="18">
        <f>SUM(AS100:AS125)</f>
        <v>0</v>
      </c>
      <c r="AT126" s="18">
        <f>SUM(AT100:AT125)</f>
        <v>0</v>
      </c>
      <c r="AU126" s="18">
        <f>SUM(AU100:AU125)</f>
        <v>0</v>
      </c>
      <c r="AV126" s="18">
        <f>SUM(D126:AU126)</f>
        <v>1188</v>
      </c>
      <c r="AW126" s="5">
        <f>AV100+AV102+AV104+AV108+AV110+AV112+AV116+AV118+AV121+AV124+AV125</f>
        <v>0</v>
      </c>
      <c r="AX126" s="18"/>
      <c r="AY126" s="18"/>
      <c r="AZ126" s="18"/>
      <c r="BA126" s="18"/>
      <c r="BB126" s="18"/>
      <c r="BC126" s="18"/>
      <c r="BD126" s="9"/>
    </row>
    <row r="127" spans="1:57" s="5" customFormat="1" ht="15.75">
      <c r="A127" s="8"/>
      <c r="B127" s="82" t="s">
        <v>63</v>
      </c>
      <c r="C127" s="82"/>
      <c r="D127" s="25">
        <f aca="true" t="shared" si="10" ref="D127:AS127">D126*(1+42%)</f>
        <v>0</v>
      </c>
      <c r="E127" s="25">
        <f t="shared" si="10"/>
        <v>51.12</v>
      </c>
      <c r="F127" s="25">
        <f t="shared" si="10"/>
        <v>51.12</v>
      </c>
      <c r="G127" s="25">
        <f t="shared" si="10"/>
        <v>51.12</v>
      </c>
      <c r="H127" s="25">
        <f t="shared" si="10"/>
        <v>51.12</v>
      </c>
      <c r="I127" s="25">
        <f t="shared" si="10"/>
        <v>51.12</v>
      </c>
      <c r="J127" s="25">
        <f t="shared" si="10"/>
        <v>51.12</v>
      </c>
      <c r="K127" s="25">
        <f t="shared" si="10"/>
        <v>51.12</v>
      </c>
      <c r="L127" s="25">
        <f t="shared" si="10"/>
        <v>51.12</v>
      </c>
      <c r="M127" s="25">
        <f t="shared" si="10"/>
        <v>51.12</v>
      </c>
      <c r="N127" s="25">
        <f t="shared" si="10"/>
        <v>51.12</v>
      </c>
      <c r="O127" s="25">
        <f t="shared" si="10"/>
        <v>51.12</v>
      </c>
      <c r="P127" s="25">
        <f t="shared" si="10"/>
        <v>51.12</v>
      </c>
      <c r="Q127" s="25">
        <f t="shared" si="10"/>
        <v>51.12</v>
      </c>
      <c r="R127" s="25">
        <f t="shared" si="10"/>
        <v>51.12</v>
      </c>
      <c r="S127" s="25">
        <f t="shared" si="10"/>
        <v>51.12</v>
      </c>
      <c r="T127" s="25">
        <f t="shared" si="10"/>
        <v>0</v>
      </c>
      <c r="U127" s="25">
        <f t="shared" si="10"/>
        <v>0</v>
      </c>
      <c r="V127" s="25">
        <f t="shared" si="10"/>
        <v>51.12</v>
      </c>
      <c r="W127" s="25">
        <f t="shared" si="10"/>
        <v>51.12</v>
      </c>
      <c r="X127" s="25">
        <f t="shared" si="10"/>
        <v>51.12</v>
      </c>
      <c r="Y127" s="25">
        <f t="shared" si="10"/>
        <v>51.12</v>
      </c>
      <c r="Z127" s="25">
        <f t="shared" si="10"/>
        <v>51.12</v>
      </c>
      <c r="AA127" s="25">
        <f t="shared" si="10"/>
        <v>51.12</v>
      </c>
      <c r="AB127" s="25">
        <f t="shared" si="10"/>
        <v>51.12</v>
      </c>
      <c r="AC127" s="25">
        <f t="shared" si="10"/>
        <v>51.12</v>
      </c>
      <c r="AD127" s="25">
        <f t="shared" si="10"/>
        <v>51.12</v>
      </c>
      <c r="AE127" s="25">
        <f t="shared" si="10"/>
        <v>51.12</v>
      </c>
      <c r="AF127" s="25">
        <f t="shared" si="10"/>
        <v>51.12</v>
      </c>
      <c r="AG127" s="25">
        <f t="shared" si="10"/>
        <v>51.12</v>
      </c>
      <c r="AH127" s="25">
        <f t="shared" si="10"/>
        <v>51.12</v>
      </c>
      <c r="AI127" s="25">
        <f t="shared" si="10"/>
        <v>51.12</v>
      </c>
      <c r="AJ127" s="25">
        <f t="shared" si="10"/>
        <v>0</v>
      </c>
      <c r="AK127" s="25">
        <f t="shared" si="10"/>
        <v>51.12</v>
      </c>
      <c r="AL127" s="25">
        <f t="shared" si="10"/>
        <v>51.12</v>
      </c>
      <c r="AM127" s="25">
        <f t="shared" si="10"/>
        <v>51.12</v>
      </c>
      <c r="AN127" s="25">
        <f t="shared" si="10"/>
        <v>51.12</v>
      </c>
      <c r="AO127" s="25">
        <f t="shared" si="10"/>
        <v>0</v>
      </c>
      <c r="AP127" s="25">
        <f t="shared" si="10"/>
        <v>0</v>
      </c>
      <c r="AQ127" s="25">
        <f t="shared" si="10"/>
        <v>0</v>
      </c>
      <c r="AR127" s="25">
        <f t="shared" si="10"/>
        <v>0</v>
      </c>
      <c r="AS127" s="25">
        <f t="shared" si="10"/>
        <v>0</v>
      </c>
      <c r="AT127" s="18">
        <v>0</v>
      </c>
      <c r="AU127" s="18">
        <v>0</v>
      </c>
      <c r="AV127" s="25">
        <f>SUM(D127:AU127)</f>
        <v>1686.9599999999987</v>
      </c>
      <c r="AX127" s="8"/>
      <c r="AY127" s="8"/>
      <c r="AZ127" s="8"/>
      <c r="BA127" s="8"/>
      <c r="BB127" s="8"/>
      <c r="BC127" s="8"/>
      <c r="BD127" s="9"/>
      <c r="BE127" s="2"/>
    </row>
  </sheetData>
  <sheetProtection/>
  <mergeCells count="232">
    <mergeCell ref="A1:BD1"/>
    <mergeCell ref="A2:A5"/>
    <mergeCell ref="B2:B5"/>
    <mergeCell ref="C2:C5"/>
    <mergeCell ref="D2:G2"/>
    <mergeCell ref="H2:H4"/>
    <mergeCell ref="I2:L2"/>
    <mergeCell ref="M2:M4"/>
    <mergeCell ref="N2:P2"/>
    <mergeCell ref="Q2:Q4"/>
    <mergeCell ref="R2:T2"/>
    <mergeCell ref="U2:U4"/>
    <mergeCell ref="V2:Y2"/>
    <mergeCell ref="AA2:AC2"/>
    <mergeCell ref="AD2:AD4"/>
    <mergeCell ref="AE2:AG2"/>
    <mergeCell ref="W3:W4"/>
    <mergeCell ref="X3:X4"/>
    <mergeCell ref="AA3:AA4"/>
    <mergeCell ref="AB3:AB4"/>
    <mergeCell ref="AN2:AP2"/>
    <mergeCell ref="AR2:AT2"/>
    <mergeCell ref="AU2:AU4"/>
    <mergeCell ref="AV2:AZ2"/>
    <mergeCell ref="AK3:AK4"/>
    <mergeCell ref="AM3:AM4"/>
    <mergeCell ref="AN3:AN4"/>
    <mergeCell ref="AO3:AO4"/>
    <mergeCell ref="BA2:BD2"/>
    <mergeCell ref="D3:D4"/>
    <mergeCell ref="E3:E4"/>
    <mergeCell ref="F3:F4"/>
    <mergeCell ref="G3:G4"/>
    <mergeCell ref="I3:I4"/>
    <mergeCell ref="J3:J4"/>
    <mergeCell ref="K3:K4"/>
    <mergeCell ref="L3:L4"/>
    <mergeCell ref="N3:N4"/>
    <mergeCell ref="O3:O4"/>
    <mergeCell ref="P3:P4"/>
    <mergeCell ref="R3:R4"/>
    <mergeCell ref="S3:S4"/>
    <mergeCell ref="T3:T4"/>
    <mergeCell ref="V3:V4"/>
    <mergeCell ref="AC3:AC4"/>
    <mergeCell ref="AE3:AE4"/>
    <mergeCell ref="AF3:AF4"/>
    <mergeCell ref="AG3:AG4"/>
    <mergeCell ref="AI3:AI4"/>
    <mergeCell ref="AJ3:AJ4"/>
    <mergeCell ref="AH2:AH4"/>
    <mergeCell ref="AI2:AL2"/>
    <mergeCell ref="BA3:BA4"/>
    <mergeCell ref="BB3:BB4"/>
    <mergeCell ref="BC3:BC4"/>
    <mergeCell ref="AP3:AP4"/>
    <mergeCell ref="AR3:AR4"/>
    <mergeCell ref="AS3:AS4"/>
    <mergeCell ref="AT3:AT4"/>
    <mergeCell ref="AV3:AV4"/>
    <mergeCell ref="AW3:AW4"/>
    <mergeCell ref="BD3:BD4"/>
    <mergeCell ref="A7:A8"/>
    <mergeCell ref="B7:B8"/>
    <mergeCell ref="A9:A10"/>
    <mergeCell ref="B9:B10"/>
    <mergeCell ref="A11:A12"/>
    <mergeCell ref="B11:B12"/>
    <mergeCell ref="AX3:AX4"/>
    <mergeCell ref="AY3:AY4"/>
    <mergeCell ref="AZ3:AZ4"/>
    <mergeCell ref="A13:A14"/>
    <mergeCell ref="B13:B14"/>
    <mergeCell ref="A15:A16"/>
    <mergeCell ref="B15:B16"/>
    <mergeCell ref="A17:A18"/>
    <mergeCell ref="B17:B18"/>
    <mergeCell ref="A20:A21"/>
    <mergeCell ref="B20:B21"/>
    <mergeCell ref="A22:A23"/>
    <mergeCell ref="B22:B23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8:A39"/>
    <mergeCell ref="B38:B39"/>
    <mergeCell ref="A42:A43"/>
    <mergeCell ref="B42:B43"/>
    <mergeCell ref="A44:A45"/>
    <mergeCell ref="B44:B45"/>
    <mergeCell ref="B53:C53"/>
    <mergeCell ref="B54:C54"/>
    <mergeCell ref="L56:AP56"/>
    <mergeCell ref="A57:A60"/>
    <mergeCell ref="B57:B60"/>
    <mergeCell ref="C57:C60"/>
    <mergeCell ref="D57:H57"/>
    <mergeCell ref="I57:L57"/>
    <mergeCell ref="M57:M59"/>
    <mergeCell ref="N57:P57"/>
    <mergeCell ref="Q57:Q59"/>
    <mergeCell ref="R57:U57"/>
    <mergeCell ref="W57:Y57"/>
    <mergeCell ref="AA57:AC57"/>
    <mergeCell ref="O58:O59"/>
    <mergeCell ref="P58:P59"/>
    <mergeCell ref="R58:R59"/>
    <mergeCell ref="S58:S59"/>
    <mergeCell ref="AN57:AP57"/>
    <mergeCell ref="AR57:AU57"/>
    <mergeCell ref="AV57:AZ57"/>
    <mergeCell ref="AJ58:AJ59"/>
    <mergeCell ref="AK58:AK59"/>
    <mergeCell ref="AM58:AM59"/>
    <mergeCell ref="AN58:AN59"/>
    <mergeCell ref="BA57:BD57"/>
    <mergeCell ref="D58:D59"/>
    <mergeCell ref="E58:E59"/>
    <mergeCell ref="F58:F59"/>
    <mergeCell ref="G58:G59"/>
    <mergeCell ref="I58:I59"/>
    <mergeCell ref="J58:J59"/>
    <mergeCell ref="K58:K59"/>
    <mergeCell ref="L58:L59"/>
    <mergeCell ref="N58:N59"/>
    <mergeCell ref="T58:T59"/>
    <mergeCell ref="V58:V59"/>
    <mergeCell ref="W58:W59"/>
    <mergeCell ref="X58:X59"/>
    <mergeCell ref="AA58:AA59"/>
    <mergeCell ref="AB58:AB59"/>
    <mergeCell ref="AC58:AC59"/>
    <mergeCell ref="AE58:AE59"/>
    <mergeCell ref="AF58:AF59"/>
    <mergeCell ref="AG58:AG59"/>
    <mergeCell ref="AH58:AH59"/>
    <mergeCell ref="AI58:AI59"/>
    <mergeCell ref="AD57:AD59"/>
    <mergeCell ref="AE57:AH57"/>
    <mergeCell ref="AI57:AL57"/>
    <mergeCell ref="BA58:BA59"/>
    <mergeCell ref="BB58:BB59"/>
    <mergeCell ref="AO58:AO59"/>
    <mergeCell ref="AP58:AP59"/>
    <mergeCell ref="AR58:AR59"/>
    <mergeCell ref="AS58:AS59"/>
    <mergeCell ref="AT58:AT59"/>
    <mergeCell ref="AV58:AV59"/>
    <mergeCell ref="BC58:BC59"/>
    <mergeCell ref="BD58:BD59"/>
    <mergeCell ref="A62:A63"/>
    <mergeCell ref="B62:B63"/>
    <mergeCell ref="A64:A65"/>
    <mergeCell ref="B64:B65"/>
    <mergeCell ref="AW58:AW59"/>
    <mergeCell ref="AX58:AX59"/>
    <mergeCell ref="AY58:AY59"/>
    <mergeCell ref="AZ58:AZ59"/>
    <mergeCell ref="A66:A67"/>
    <mergeCell ref="B66:B67"/>
    <mergeCell ref="A70:A71"/>
    <mergeCell ref="B70:B71"/>
    <mergeCell ref="A72:A73"/>
    <mergeCell ref="B72:B73"/>
    <mergeCell ref="A74:A75"/>
    <mergeCell ref="B74:B75"/>
    <mergeCell ref="A78:A79"/>
    <mergeCell ref="B78:B79"/>
    <mergeCell ref="A80:A81"/>
    <mergeCell ref="B80:B81"/>
    <mergeCell ref="A85:A86"/>
    <mergeCell ref="B85:B86"/>
    <mergeCell ref="A89:A90"/>
    <mergeCell ref="B89:B90"/>
    <mergeCell ref="B92:C92"/>
    <mergeCell ref="B93:C93"/>
    <mergeCell ref="T95:AK95"/>
    <mergeCell ref="A96:A98"/>
    <mergeCell ref="B96:B98"/>
    <mergeCell ref="C96:C98"/>
    <mergeCell ref="D96:G96"/>
    <mergeCell ref="H96:H97"/>
    <mergeCell ref="I96:L96"/>
    <mergeCell ref="M96:O96"/>
    <mergeCell ref="P96:P97"/>
    <mergeCell ref="Q96:T96"/>
    <mergeCell ref="AP96:AP97"/>
    <mergeCell ref="AQ96:AT96"/>
    <mergeCell ref="AU96:AU97"/>
    <mergeCell ref="U96:U97"/>
    <mergeCell ref="V96:X96"/>
    <mergeCell ref="Y96:Y97"/>
    <mergeCell ref="Z96:AB96"/>
    <mergeCell ref="AC96:AC97"/>
    <mergeCell ref="AD96:AG96"/>
    <mergeCell ref="AV96:AX96"/>
    <mergeCell ref="AY96:AY97"/>
    <mergeCell ref="AZ96:BC96"/>
    <mergeCell ref="A100:A101"/>
    <mergeCell ref="B100:B101"/>
    <mergeCell ref="A102:A103"/>
    <mergeCell ref="B102:B103"/>
    <mergeCell ref="AH96:AK96"/>
    <mergeCell ref="AL96:AL97"/>
    <mergeCell ref="AM96:AO96"/>
    <mergeCell ref="A116:A117"/>
    <mergeCell ref="B116:B117"/>
    <mergeCell ref="A121:A122"/>
    <mergeCell ref="B121:B122"/>
    <mergeCell ref="A104:A105"/>
    <mergeCell ref="B104:B105"/>
    <mergeCell ref="A108:A109"/>
    <mergeCell ref="B108:B109"/>
    <mergeCell ref="A110:A111"/>
    <mergeCell ref="B110:B111"/>
    <mergeCell ref="B126:C126"/>
    <mergeCell ref="B127:C127"/>
    <mergeCell ref="A36:A37"/>
    <mergeCell ref="B36:B37"/>
    <mergeCell ref="B48:B49"/>
    <mergeCell ref="A48:A49"/>
    <mergeCell ref="A50:A51"/>
    <mergeCell ref="B50:B51"/>
    <mergeCell ref="A112:A113"/>
    <mergeCell ref="B112:B113"/>
  </mergeCells>
  <printOptions/>
  <pageMargins left="0.37" right="0" top="0.2" bottom="0" header="0.17" footer="0"/>
  <pageSetup fitToHeight="1" fitToWidth="1" horizontalDpi="300" verticalDpi="300" orientation="landscape" paperSize="9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G13" sqref="AG13"/>
    </sheetView>
  </sheetViews>
  <sheetFormatPr defaultColWidth="9.00390625" defaultRowHeight="12.75"/>
  <cols>
    <col min="1" max="1" width="10.00390625" style="10" customWidth="1"/>
    <col min="2" max="2" width="27.625" style="10" customWidth="1"/>
    <col min="3" max="3" width="8.75390625" style="47" customWidth="1"/>
    <col min="4" max="4" width="5.625" style="10" customWidth="1"/>
    <col min="5" max="5" width="4.25390625" style="10" customWidth="1"/>
    <col min="6" max="6" width="4.00390625" style="10" customWidth="1"/>
    <col min="7" max="9" width="4.25390625" style="10" customWidth="1"/>
    <col min="10" max="10" width="4.125" style="10" customWidth="1"/>
    <col min="11" max="15" width="4.25390625" style="10" customWidth="1"/>
    <col min="16" max="16" width="4.125" style="10" customWidth="1"/>
    <col min="17" max="17" width="4.00390625" style="10" customWidth="1"/>
    <col min="18" max="18" width="6.625" style="10" customWidth="1"/>
    <col min="19" max="19" width="5.75390625" style="10" customWidth="1"/>
    <col min="20" max="20" width="4.75390625" style="10" customWidth="1"/>
    <col min="21" max="21" width="4.625" style="10" customWidth="1"/>
    <col min="22" max="22" width="5.75390625" style="10" customWidth="1"/>
    <col min="23" max="23" width="5.875" style="10" customWidth="1"/>
    <col min="24" max="24" width="4.25390625" style="10" customWidth="1"/>
    <col min="25" max="25" width="3.875" style="10" customWidth="1"/>
    <col min="26" max="31" width="4.25390625" style="10" customWidth="1"/>
    <col min="32" max="32" width="4.125" style="10" customWidth="1"/>
    <col min="33" max="33" width="5.375" style="10" customWidth="1"/>
    <col min="34" max="34" width="4.375" style="10" customWidth="1"/>
    <col min="35" max="36" width="4.625" style="10" customWidth="1"/>
    <col min="37" max="41" width="4.25390625" style="10" customWidth="1"/>
    <col min="42" max="42" width="4.75390625" style="10" customWidth="1"/>
    <col min="43" max="43" width="5.375" style="10" customWidth="1"/>
    <col min="44" max="44" width="4.75390625" style="10" customWidth="1"/>
    <col min="45" max="45" width="5.375" style="10" customWidth="1"/>
    <col min="46" max="46" width="5.00390625" style="10" customWidth="1"/>
    <col min="47" max="47" width="4.375" style="10" customWidth="1"/>
    <col min="48" max="48" width="6.625" style="11" customWidth="1"/>
    <col min="49" max="49" width="9.625" style="10" customWidth="1"/>
    <col min="50" max="50" width="4.25390625" style="10" customWidth="1"/>
    <col min="51" max="51" width="3.875" style="10" customWidth="1"/>
    <col min="52" max="52" width="4.625" style="10" customWidth="1"/>
    <col min="53" max="53" width="4.25390625" style="10" customWidth="1"/>
    <col min="54" max="54" width="4.00390625" style="10" customWidth="1"/>
    <col min="55" max="55" width="3.875" style="10" customWidth="1"/>
    <col min="56" max="56" width="3.75390625" style="10" customWidth="1"/>
    <col min="57" max="57" width="4.375" style="2" customWidth="1"/>
    <col min="58" max="16384" width="9.125" style="2" customWidth="1"/>
  </cols>
  <sheetData>
    <row r="1" spans="1:66" ht="22.5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5" ht="15.75">
      <c r="A2" s="130" t="s">
        <v>67</v>
      </c>
      <c r="B2" s="126" t="s">
        <v>60</v>
      </c>
      <c r="C2" s="131" t="s">
        <v>84</v>
      </c>
      <c r="D2" s="128" t="s">
        <v>0</v>
      </c>
      <c r="E2" s="123"/>
      <c r="F2" s="123"/>
      <c r="G2" s="123"/>
      <c r="H2" s="118" t="s">
        <v>24</v>
      </c>
      <c r="I2" s="123" t="s">
        <v>1</v>
      </c>
      <c r="J2" s="123"/>
      <c r="K2" s="123"/>
      <c r="L2" s="123"/>
      <c r="M2" s="118" t="s">
        <v>35</v>
      </c>
      <c r="N2" s="123" t="s">
        <v>2</v>
      </c>
      <c r="O2" s="123"/>
      <c r="P2" s="123"/>
      <c r="Q2" s="118" t="s">
        <v>25</v>
      </c>
      <c r="R2" s="126" t="s">
        <v>3</v>
      </c>
      <c r="S2" s="127"/>
      <c r="T2" s="128"/>
      <c r="U2" s="118" t="s">
        <v>29</v>
      </c>
      <c r="V2" s="123" t="s">
        <v>30</v>
      </c>
      <c r="W2" s="123"/>
      <c r="X2" s="123"/>
      <c r="Y2" s="123"/>
      <c r="Z2" s="62"/>
      <c r="AA2" s="126" t="s">
        <v>4</v>
      </c>
      <c r="AB2" s="127"/>
      <c r="AC2" s="128"/>
      <c r="AD2" s="118" t="s">
        <v>26</v>
      </c>
      <c r="AE2" s="123" t="s">
        <v>5</v>
      </c>
      <c r="AF2" s="123"/>
      <c r="AG2" s="123"/>
      <c r="AH2" s="118" t="s">
        <v>27</v>
      </c>
      <c r="AI2" s="123" t="s">
        <v>6</v>
      </c>
      <c r="AJ2" s="123"/>
      <c r="AK2" s="123"/>
      <c r="AL2" s="123"/>
      <c r="AM2" s="62"/>
      <c r="AN2" s="123" t="s">
        <v>7</v>
      </c>
      <c r="AO2" s="123"/>
      <c r="AP2" s="123"/>
      <c r="AQ2" s="62"/>
      <c r="AR2" s="123" t="s">
        <v>8</v>
      </c>
      <c r="AS2" s="123"/>
      <c r="AT2" s="123"/>
      <c r="AU2" s="118" t="s">
        <v>28</v>
      </c>
      <c r="AV2" s="123" t="s">
        <v>9</v>
      </c>
      <c r="AW2" s="123"/>
      <c r="AX2" s="123"/>
      <c r="AY2" s="123"/>
      <c r="AZ2" s="123"/>
      <c r="BA2" s="123" t="s">
        <v>10</v>
      </c>
      <c r="BB2" s="123"/>
      <c r="BC2" s="123"/>
      <c r="BD2" s="123"/>
      <c r="BE2" s="3"/>
      <c r="BF2" s="4"/>
      <c r="BG2" s="3"/>
      <c r="BH2" s="3"/>
      <c r="BI2" s="3"/>
      <c r="BJ2" s="3"/>
      <c r="BK2" s="3"/>
      <c r="BL2" s="3"/>
      <c r="BM2" s="3"/>
    </row>
    <row r="3" spans="1:65" ht="15.75">
      <c r="A3" s="130"/>
      <c r="B3" s="126"/>
      <c r="C3" s="132"/>
      <c r="D3" s="124" t="s">
        <v>11</v>
      </c>
      <c r="E3" s="120" t="s">
        <v>11</v>
      </c>
      <c r="F3" s="120" t="s">
        <v>11</v>
      </c>
      <c r="G3" s="120" t="s">
        <v>11</v>
      </c>
      <c r="H3" s="120"/>
      <c r="I3" s="120" t="s">
        <v>12</v>
      </c>
      <c r="J3" s="120" t="s">
        <v>12</v>
      </c>
      <c r="K3" s="120" t="s">
        <v>12</v>
      </c>
      <c r="L3" s="120" t="s">
        <v>32</v>
      </c>
      <c r="M3" s="120"/>
      <c r="N3" s="120" t="s">
        <v>13</v>
      </c>
      <c r="O3" s="120" t="s">
        <v>13</v>
      </c>
      <c r="P3" s="120" t="s">
        <v>13</v>
      </c>
      <c r="Q3" s="120"/>
      <c r="R3" s="120" t="s">
        <v>14</v>
      </c>
      <c r="S3" s="120" t="s">
        <v>14</v>
      </c>
      <c r="T3" s="120" t="s">
        <v>14</v>
      </c>
      <c r="U3" s="120"/>
      <c r="V3" s="120" t="s">
        <v>15</v>
      </c>
      <c r="W3" s="120" t="s">
        <v>15</v>
      </c>
      <c r="X3" s="120" t="s">
        <v>15</v>
      </c>
      <c r="Y3" s="63"/>
      <c r="Z3" s="63" t="s">
        <v>15</v>
      </c>
      <c r="AA3" s="120" t="s">
        <v>16</v>
      </c>
      <c r="AB3" s="120" t="s">
        <v>16</v>
      </c>
      <c r="AC3" s="120" t="s">
        <v>16</v>
      </c>
      <c r="AD3" s="120"/>
      <c r="AE3" s="120" t="s">
        <v>17</v>
      </c>
      <c r="AF3" s="120" t="s">
        <v>17</v>
      </c>
      <c r="AG3" s="120" t="s">
        <v>17</v>
      </c>
      <c r="AH3" s="120"/>
      <c r="AI3" s="120" t="s">
        <v>18</v>
      </c>
      <c r="AJ3" s="120" t="s">
        <v>18</v>
      </c>
      <c r="AK3" s="120" t="s">
        <v>18</v>
      </c>
      <c r="AL3" s="63"/>
      <c r="AM3" s="120" t="s">
        <v>42</v>
      </c>
      <c r="AN3" s="120" t="s">
        <v>19</v>
      </c>
      <c r="AO3" s="120" t="s">
        <v>19</v>
      </c>
      <c r="AP3" s="120" t="s">
        <v>19</v>
      </c>
      <c r="AQ3" s="63" t="s">
        <v>19</v>
      </c>
      <c r="AR3" s="120" t="s">
        <v>20</v>
      </c>
      <c r="AS3" s="120" t="s">
        <v>20</v>
      </c>
      <c r="AT3" s="120" t="s">
        <v>20</v>
      </c>
      <c r="AU3" s="120"/>
      <c r="AV3" s="121" t="s">
        <v>23</v>
      </c>
      <c r="AW3" s="120" t="s">
        <v>21</v>
      </c>
      <c r="AX3" s="120" t="s">
        <v>21</v>
      </c>
      <c r="AY3" s="120" t="s">
        <v>21</v>
      </c>
      <c r="AZ3" s="120" t="s">
        <v>37</v>
      </c>
      <c r="BA3" s="120" t="s">
        <v>22</v>
      </c>
      <c r="BB3" s="120" t="s">
        <v>22</v>
      </c>
      <c r="BC3" s="120" t="s">
        <v>22</v>
      </c>
      <c r="BD3" s="120" t="s">
        <v>22</v>
      </c>
      <c r="BE3" s="3"/>
      <c r="BF3" s="4"/>
      <c r="BG3" s="3"/>
      <c r="BH3" s="3"/>
      <c r="BI3" s="3"/>
      <c r="BJ3" s="3"/>
      <c r="BK3" s="3"/>
      <c r="BL3" s="3"/>
      <c r="BM3" s="3"/>
    </row>
    <row r="4" spans="1:65" ht="15.75">
      <c r="A4" s="130"/>
      <c r="B4" s="126"/>
      <c r="C4" s="132"/>
      <c r="D4" s="125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61" t="s">
        <v>31</v>
      </c>
      <c r="Z4" s="61" t="s">
        <v>16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61" t="s">
        <v>36</v>
      </c>
      <c r="AM4" s="119"/>
      <c r="AN4" s="119"/>
      <c r="AO4" s="119"/>
      <c r="AP4" s="119"/>
      <c r="AQ4" s="61" t="s">
        <v>20</v>
      </c>
      <c r="AR4" s="119"/>
      <c r="AS4" s="119"/>
      <c r="AT4" s="119"/>
      <c r="AU4" s="119"/>
      <c r="AV4" s="122"/>
      <c r="AW4" s="119"/>
      <c r="AX4" s="119"/>
      <c r="AY4" s="119"/>
      <c r="AZ4" s="119"/>
      <c r="BA4" s="119"/>
      <c r="BB4" s="119"/>
      <c r="BC4" s="119"/>
      <c r="BD4" s="119"/>
      <c r="BE4" s="3"/>
      <c r="BF4" s="4"/>
      <c r="BG4" s="3"/>
      <c r="BH4" s="3"/>
      <c r="BI4" s="3"/>
      <c r="BJ4" s="3"/>
      <c r="BK4" s="3"/>
      <c r="BL4" s="3"/>
      <c r="BM4" s="3"/>
    </row>
    <row r="5" spans="1:59" s="5" customFormat="1" ht="15.75">
      <c r="A5" s="130"/>
      <c r="B5" s="126"/>
      <c r="C5" s="133"/>
      <c r="D5" s="64">
        <v>1</v>
      </c>
      <c r="E5" s="61">
        <v>2</v>
      </c>
      <c r="F5" s="61">
        <v>3</v>
      </c>
      <c r="G5" s="61">
        <v>4</v>
      </c>
      <c r="H5" s="61">
        <v>5</v>
      </c>
      <c r="I5" s="61">
        <v>6</v>
      </c>
      <c r="J5" s="61">
        <v>7</v>
      </c>
      <c r="K5" s="61">
        <v>8</v>
      </c>
      <c r="L5" s="61">
        <v>9</v>
      </c>
      <c r="M5" s="61">
        <v>10</v>
      </c>
      <c r="N5" s="61">
        <v>11</v>
      </c>
      <c r="O5" s="61">
        <v>12</v>
      </c>
      <c r="P5" s="61">
        <v>13</v>
      </c>
      <c r="Q5" s="61">
        <v>14</v>
      </c>
      <c r="R5" s="61">
        <v>15</v>
      </c>
      <c r="S5" s="61">
        <v>16</v>
      </c>
      <c r="T5" s="61" t="s">
        <v>87</v>
      </c>
      <c r="U5" s="61">
        <v>18</v>
      </c>
      <c r="V5" s="61">
        <v>19</v>
      </c>
      <c r="W5" s="61">
        <v>20</v>
      </c>
      <c r="X5" s="61">
        <v>21</v>
      </c>
      <c r="Y5" s="61">
        <v>22</v>
      </c>
      <c r="Z5" s="61">
        <v>23</v>
      </c>
      <c r="AA5" s="61">
        <v>24</v>
      </c>
      <c r="AB5" s="61">
        <v>25</v>
      </c>
      <c r="AC5" s="61">
        <v>26</v>
      </c>
      <c r="AD5" s="61">
        <v>27</v>
      </c>
      <c r="AE5" s="61">
        <v>28</v>
      </c>
      <c r="AF5" s="61">
        <v>29</v>
      </c>
      <c r="AG5" s="61">
        <v>30</v>
      </c>
      <c r="AH5" s="61">
        <v>31</v>
      </c>
      <c r="AI5" s="61">
        <v>32</v>
      </c>
      <c r="AJ5" s="61">
        <v>33</v>
      </c>
      <c r="AK5" s="61">
        <v>34</v>
      </c>
      <c r="AL5" s="61">
        <v>35</v>
      </c>
      <c r="AM5" s="61">
        <v>36</v>
      </c>
      <c r="AN5" s="61">
        <v>37</v>
      </c>
      <c r="AO5" s="61">
        <v>38</v>
      </c>
      <c r="AP5" s="61">
        <v>39</v>
      </c>
      <c r="AQ5" s="61">
        <v>40</v>
      </c>
      <c r="AR5" s="61">
        <v>41</v>
      </c>
      <c r="AS5" s="61">
        <v>42</v>
      </c>
      <c r="AT5" s="61">
        <v>43</v>
      </c>
      <c r="AU5" s="65" t="s">
        <v>40</v>
      </c>
      <c r="AV5" s="66" t="s">
        <v>39</v>
      </c>
      <c r="AW5" s="61"/>
      <c r="AX5" s="61"/>
      <c r="AY5" s="61"/>
      <c r="AZ5" s="61"/>
      <c r="BA5" s="61"/>
      <c r="BB5" s="61"/>
      <c r="BC5" s="61"/>
      <c r="BD5" s="61"/>
      <c r="BE5" s="3"/>
      <c r="BF5" s="3"/>
      <c r="BG5" s="3"/>
    </row>
    <row r="6" spans="1:59" s="5" customFormat="1" ht="21">
      <c r="A6" s="67" t="s">
        <v>121</v>
      </c>
      <c r="B6" s="68" t="s">
        <v>78</v>
      </c>
      <c r="C6" s="69"/>
      <c r="D6" s="59"/>
      <c r="E6" s="59"/>
      <c r="F6" s="59"/>
      <c r="G6" s="59"/>
      <c r="H6" s="59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60"/>
      <c r="AV6" s="59">
        <f>AV7+AV9+AV11+AV13</f>
        <v>198</v>
      </c>
      <c r="AW6" s="57"/>
      <c r="AX6" s="57"/>
      <c r="AY6" s="57"/>
      <c r="AZ6" s="57"/>
      <c r="BA6" s="57"/>
      <c r="BB6" s="57"/>
      <c r="BC6" s="57"/>
      <c r="BD6" s="57"/>
      <c r="BE6" s="3"/>
      <c r="BF6" s="3"/>
      <c r="BG6" s="3"/>
    </row>
    <row r="7" spans="1:56" s="5" customFormat="1" ht="15.75">
      <c r="A7" s="114" t="s">
        <v>69</v>
      </c>
      <c r="B7" s="115" t="s">
        <v>48</v>
      </c>
      <c r="C7" s="70" t="s">
        <v>166</v>
      </c>
      <c r="D7" s="57">
        <v>4</v>
      </c>
      <c r="E7" s="57">
        <v>4</v>
      </c>
      <c r="F7" s="57">
        <v>2</v>
      </c>
      <c r="G7" s="57">
        <v>4</v>
      </c>
      <c r="H7" s="57">
        <v>2</v>
      </c>
      <c r="I7" s="57">
        <v>2</v>
      </c>
      <c r="J7" s="57">
        <v>2</v>
      </c>
      <c r="K7" s="57">
        <v>4</v>
      </c>
      <c r="L7" s="57">
        <v>2</v>
      </c>
      <c r="M7" s="57">
        <v>2</v>
      </c>
      <c r="N7" s="57">
        <v>4</v>
      </c>
      <c r="O7" s="57">
        <v>4</v>
      </c>
      <c r="P7" s="57">
        <v>2</v>
      </c>
      <c r="Q7" s="57"/>
      <c r="R7" s="57">
        <v>4</v>
      </c>
      <c r="S7" s="57">
        <v>4</v>
      </c>
      <c r="T7" s="59" t="s">
        <v>195</v>
      </c>
      <c r="U7" s="59"/>
      <c r="V7" s="57"/>
      <c r="W7" s="57"/>
      <c r="X7" s="57"/>
      <c r="Y7" s="57"/>
      <c r="Z7" s="57"/>
      <c r="AA7" s="57"/>
      <c r="AB7" s="57"/>
      <c r="AC7" s="57"/>
      <c r="AD7" s="57"/>
      <c r="AE7" s="57" t="s">
        <v>50</v>
      </c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 t="s">
        <v>50</v>
      </c>
      <c r="AS7" s="57"/>
      <c r="AT7" s="57"/>
      <c r="AU7" s="57"/>
      <c r="AV7" s="59">
        <f>SUM(D7:AU7)</f>
        <v>46</v>
      </c>
      <c r="AW7" s="57"/>
      <c r="AX7" s="57"/>
      <c r="AY7" s="57"/>
      <c r="AZ7" s="57"/>
      <c r="BA7" s="57"/>
      <c r="BB7" s="57"/>
      <c r="BC7" s="57"/>
      <c r="BD7" s="57"/>
    </row>
    <row r="8" spans="1:56" s="5" customFormat="1" ht="15.75">
      <c r="A8" s="114"/>
      <c r="B8" s="116"/>
      <c r="C8" s="70" t="s">
        <v>167</v>
      </c>
      <c r="D8" s="57">
        <v>1</v>
      </c>
      <c r="E8" s="57"/>
      <c r="F8" s="57">
        <v>1</v>
      </c>
      <c r="G8" s="57"/>
      <c r="H8" s="57">
        <v>1</v>
      </c>
      <c r="I8" s="57"/>
      <c r="J8" s="57"/>
      <c r="K8" s="57">
        <v>1</v>
      </c>
      <c r="L8" s="57"/>
      <c r="M8" s="57">
        <v>1</v>
      </c>
      <c r="N8" s="57"/>
      <c r="O8" s="57">
        <v>1</v>
      </c>
      <c r="P8" s="57"/>
      <c r="Q8" s="57">
        <v>1</v>
      </c>
      <c r="R8" s="57">
        <v>1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9">
        <f>D8+F8+H8+K8+M8+O8+Q8+R8</f>
        <v>8</v>
      </c>
      <c r="AW8" s="57"/>
      <c r="AX8" s="57"/>
      <c r="AY8" s="57"/>
      <c r="AZ8" s="57"/>
      <c r="BA8" s="57"/>
      <c r="BB8" s="57"/>
      <c r="BC8" s="57"/>
      <c r="BD8" s="57"/>
    </row>
    <row r="9" spans="1:56" s="5" customFormat="1" ht="15.75">
      <c r="A9" s="114" t="s">
        <v>70</v>
      </c>
      <c r="B9" s="115" t="s">
        <v>51</v>
      </c>
      <c r="C9" s="70" t="s">
        <v>166</v>
      </c>
      <c r="D9" s="57">
        <v>2</v>
      </c>
      <c r="E9" s="57">
        <v>2</v>
      </c>
      <c r="F9" s="57">
        <v>2</v>
      </c>
      <c r="G9" s="57">
        <v>2</v>
      </c>
      <c r="H9" s="57">
        <v>2</v>
      </c>
      <c r="I9" s="57">
        <v>2</v>
      </c>
      <c r="J9" s="57">
        <v>2</v>
      </c>
      <c r="K9" s="57">
        <v>2</v>
      </c>
      <c r="L9" s="57">
        <v>2</v>
      </c>
      <c r="M9" s="57">
        <v>2</v>
      </c>
      <c r="N9" s="57">
        <v>2</v>
      </c>
      <c r="O9" s="57">
        <v>2</v>
      </c>
      <c r="P9" s="57">
        <v>2</v>
      </c>
      <c r="Q9" s="57">
        <v>2</v>
      </c>
      <c r="R9" s="57">
        <v>2</v>
      </c>
      <c r="S9" s="57">
        <v>2</v>
      </c>
      <c r="T9" s="57"/>
      <c r="U9" s="57"/>
      <c r="V9" s="57"/>
      <c r="W9" s="57" t="s">
        <v>50</v>
      </c>
      <c r="X9" s="57">
        <v>2</v>
      </c>
      <c r="Y9" s="57">
        <v>2</v>
      </c>
      <c r="Z9" s="57">
        <v>2</v>
      </c>
      <c r="AA9" s="57">
        <v>2</v>
      </c>
      <c r="AB9" s="57">
        <v>2</v>
      </c>
      <c r="AC9" s="57">
        <v>2</v>
      </c>
      <c r="AD9" s="57">
        <v>2</v>
      </c>
      <c r="AE9" s="57">
        <v>2</v>
      </c>
      <c r="AF9" s="57">
        <v>2</v>
      </c>
      <c r="AG9" s="78"/>
      <c r="AH9" s="57">
        <v>2</v>
      </c>
      <c r="AI9" s="57">
        <v>2</v>
      </c>
      <c r="AJ9" s="57">
        <v>2</v>
      </c>
      <c r="AK9" s="57">
        <v>2</v>
      </c>
      <c r="AL9" s="57">
        <v>2</v>
      </c>
      <c r="AM9" s="57">
        <v>2</v>
      </c>
      <c r="AN9" s="57">
        <v>2</v>
      </c>
      <c r="AO9" s="57">
        <v>2</v>
      </c>
      <c r="AP9" s="57">
        <v>2</v>
      </c>
      <c r="AQ9" s="57"/>
      <c r="AR9" s="57" t="s">
        <v>50</v>
      </c>
      <c r="AS9" s="57" t="s">
        <v>50</v>
      </c>
      <c r="AT9" s="57" t="s">
        <v>50</v>
      </c>
      <c r="AU9" s="57"/>
      <c r="AV9" s="59">
        <f aca="true" t="shared" si="0" ref="AV9:AV37">SUM(D9:AU9)</f>
        <v>68</v>
      </c>
      <c r="AW9" s="57"/>
      <c r="AX9" s="57"/>
      <c r="AY9" s="57"/>
      <c r="AZ9" s="57"/>
      <c r="BA9" s="57"/>
      <c r="BB9" s="57"/>
      <c r="BC9" s="57"/>
      <c r="BD9" s="57"/>
    </row>
    <row r="10" spans="1:56" s="5" customFormat="1" ht="15.75">
      <c r="A10" s="114"/>
      <c r="B10" s="116"/>
      <c r="C10" s="70" t="s">
        <v>167</v>
      </c>
      <c r="D10" s="57"/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/>
      <c r="K10" s="57">
        <v>1</v>
      </c>
      <c r="L10" s="57">
        <v>1</v>
      </c>
      <c r="M10" s="57">
        <v>1</v>
      </c>
      <c r="N10" s="57">
        <v>1</v>
      </c>
      <c r="O10" s="57"/>
      <c r="P10" s="57">
        <v>1</v>
      </c>
      <c r="Q10" s="57">
        <v>1</v>
      </c>
      <c r="R10" s="57"/>
      <c r="S10" s="57">
        <v>1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78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 t="s">
        <v>50</v>
      </c>
      <c r="AT10" s="57"/>
      <c r="AU10" s="57"/>
      <c r="AV10" s="59">
        <f t="shared" si="0"/>
        <v>12</v>
      </c>
      <c r="AW10" s="57"/>
      <c r="AX10" s="57"/>
      <c r="AY10" s="57"/>
      <c r="AZ10" s="57"/>
      <c r="BA10" s="57"/>
      <c r="BB10" s="57"/>
      <c r="BC10" s="57"/>
      <c r="BD10" s="57"/>
    </row>
    <row r="11" spans="1:56" s="5" customFormat="1" ht="15.75">
      <c r="A11" s="114" t="s">
        <v>144</v>
      </c>
      <c r="B11" s="115" t="s">
        <v>53</v>
      </c>
      <c r="C11" s="70" t="s">
        <v>166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 t="s">
        <v>50</v>
      </c>
      <c r="W11" s="57" t="s">
        <v>50</v>
      </c>
      <c r="X11" s="57" t="s">
        <v>50</v>
      </c>
      <c r="Y11" s="57" t="s">
        <v>50</v>
      </c>
      <c r="Z11" s="57" t="s">
        <v>50</v>
      </c>
      <c r="AA11" s="57">
        <v>2</v>
      </c>
      <c r="AB11" s="57">
        <v>2</v>
      </c>
      <c r="AC11" s="57">
        <v>2</v>
      </c>
      <c r="AD11" s="57">
        <v>2</v>
      </c>
      <c r="AE11" s="57">
        <v>2</v>
      </c>
      <c r="AF11" s="57">
        <v>2</v>
      </c>
      <c r="AG11" s="78"/>
      <c r="AH11" s="57">
        <v>2</v>
      </c>
      <c r="AI11" s="57">
        <v>2</v>
      </c>
      <c r="AJ11" s="57">
        <v>2</v>
      </c>
      <c r="AK11" s="57">
        <v>2</v>
      </c>
      <c r="AL11" s="57">
        <v>2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2</v>
      </c>
      <c r="AS11" s="57">
        <v>2</v>
      </c>
      <c r="AT11" s="57" t="s">
        <v>171</v>
      </c>
      <c r="AU11" s="57"/>
      <c r="AV11" s="59">
        <v>36</v>
      </c>
      <c r="AW11" s="57"/>
      <c r="AX11" s="57"/>
      <c r="AY11" s="57"/>
      <c r="AZ11" s="57"/>
      <c r="BA11" s="57"/>
      <c r="BB11" s="57"/>
      <c r="BC11" s="57"/>
      <c r="BD11" s="57"/>
    </row>
    <row r="12" spans="1:56" s="5" customFormat="1" ht="15.75">
      <c r="A12" s="114"/>
      <c r="B12" s="116"/>
      <c r="C12" s="70" t="s">
        <v>167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>
        <v>1</v>
      </c>
      <c r="AB12" s="57">
        <v>1</v>
      </c>
      <c r="AC12" s="57"/>
      <c r="AD12" s="57">
        <v>1</v>
      </c>
      <c r="AE12" s="57">
        <v>1</v>
      </c>
      <c r="AF12" s="57"/>
      <c r="AG12" s="78"/>
      <c r="AH12" s="57">
        <v>1</v>
      </c>
      <c r="AI12" s="57">
        <v>1</v>
      </c>
      <c r="AJ12" s="57">
        <v>1</v>
      </c>
      <c r="AK12" s="57"/>
      <c r="AL12" s="57">
        <v>1</v>
      </c>
      <c r="AM12" s="57">
        <v>1</v>
      </c>
      <c r="AN12" s="57">
        <v>1</v>
      </c>
      <c r="AO12" s="57"/>
      <c r="AP12" s="57">
        <v>1</v>
      </c>
      <c r="AQ12" s="57">
        <v>1</v>
      </c>
      <c r="AR12" s="57">
        <v>1</v>
      </c>
      <c r="AS12" s="57"/>
      <c r="AT12" s="57"/>
      <c r="AU12" s="57"/>
      <c r="AV12" s="59">
        <v>13</v>
      </c>
      <c r="AW12" s="57"/>
      <c r="AX12" s="57"/>
      <c r="AY12" s="57"/>
      <c r="AZ12" s="57"/>
      <c r="BA12" s="57"/>
      <c r="BB12" s="57"/>
      <c r="BC12" s="57"/>
      <c r="BD12" s="57"/>
    </row>
    <row r="13" spans="1:56" s="5" customFormat="1" ht="15.75">
      <c r="A13" s="114" t="s">
        <v>123</v>
      </c>
      <c r="B13" s="115" t="s">
        <v>169</v>
      </c>
      <c r="C13" s="70" t="s">
        <v>166</v>
      </c>
      <c r="D13" s="57">
        <v>4</v>
      </c>
      <c r="E13" s="57">
        <v>3</v>
      </c>
      <c r="F13" s="57">
        <v>4</v>
      </c>
      <c r="G13" s="57">
        <v>2</v>
      </c>
      <c r="H13" s="57">
        <v>2</v>
      </c>
      <c r="I13" s="57">
        <v>2</v>
      </c>
      <c r="J13" s="57">
        <v>4</v>
      </c>
      <c r="K13" s="57">
        <v>2</v>
      </c>
      <c r="L13" s="57">
        <v>4</v>
      </c>
      <c r="M13" s="57">
        <v>2</v>
      </c>
      <c r="N13" s="57">
        <v>2</v>
      </c>
      <c r="O13" s="57">
        <v>2</v>
      </c>
      <c r="P13" s="57">
        <v>2</v>
      </c>
      <c r="Q13" s="57">
        <v>4</v>
      </c>
      <c r="R13" s="57">
        <v>2</v>
      </c>
      <c r="S13" s="57">
        <v>2</v>
      </c>
      <c r="T13" s="57" t="s">
        <v>196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78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9"/>
      <c r="AV13" s="59">
        <v>48</v>
      </c>
      <c r="AW13" s="57"/>
      <c r="AX13" s="57"/>
      <c r="AY13" s="57"/>
      <c r="AZ13" s="57"/>
      <c r="BA13" s="57"/>
      <c r="BB13" s="57"/>
      <c r="BC13" s="57"/>
      <c r="BD13" s="57"/>
    </row>
    <row r="14" spans="1:56" s="5" customFormat="1" ht="15.75">
      <c r="A14" s="114"/>
      <c r="B14" s="116"/>
      <c r="C14" s="70" t="s">
        <v>167</v>
      </c>
      <c r="D14" s="57">
        <v>2</v>
      </c>
      <c r="E14" s="57">
        <v>1</v>
      </c>
      <c r="F14" s="57">
        <v>1</v>
      </c>
      <c r="G14" s="57">
        <v>2</v>
      </c>
      <c r="H14" s="57">
        <v>1</v>
      </c>
      <c r="I14" s="57">
        <v>2</v>
      </c>
      <c r="J14" s="57">
        <v>2</v>
      </c>
      <c r="K14" s="57">
        <v>1</v>
      </c>
      <c r="L14" s="57">
        <v>1</v>
      </c>
      <c r="M14" s="57">
        <v>2</v>
      </c>
      <c r="N14" s="57">
        <v>2</v>
      </c>
      <c r="O14" s="57">
        <v>1</v>
      </c>
      <c r="P14" s="57">
        <v>2</v>
      </c>
      <c r="Q14" s="57">
        <v>1</v>
      </c>
      <c r="R14" s="57">
        <v>1</v>
      </c>
      <c r="S14" s="57">
        <v>1</v>
      </c>
      <c r="T14" s="57">
        <v>1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78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9">
        <f t="shared" si="0"/>
        <v>24</v>
      </c>
      <c r="AW14" s="57"/>
      <c r="AX14" s="57"/>
      <c r="AY14" s="57"/>
      <c r="AZ14" s="57"/>
      <c r="BA14" s="57"/>
      <c r="BB14" s="57"/>
      <c r="BC14" s="57"/>
      <c r="BD14" s="57"/>
    </row>
    <row r="15" spans="1:56" s="5" customFormat="1" ht="15.75">
      <c r="A15" s="118" t="s">
        <v>124</v>
      </c>
      <c r="B15" s="115" t="s">
        <v>88</v>
      </c>
      <c r="C15" s="70" t="s">
        <v>166</v>
      </c>
      <c r="D15" s="57">
        <v>2</v>
      </c>
      <c r="E15" s="57">
        <v>2</v>
      </c>
      <c r="F15" s="57">
        <v>2</v>
      </c>
      <c r="G15" s="57">
        <v>2</v>
      </c>
      <c r="H15" s="57">
        <v>2</v>
      </c>
      <c r="I15" s="57">
        <v>2</v>
      </c>
      <c r="J15" s="57">
        <v>2</v>
      </c>
      <c r="K15" s="57">
        <v>2</v>
      </c>
      <c r="L15" s="57">
        <v>2</v>
      </c>
      <c r="M15" s="57">
        <v>2</v>
      </c>
      <c r="N15" s="57">
        <v>2</v>
      </c>
      <c r="O15" s="57">
        <v>2</v>
      </c>
      <c r="P15" s="57">
        <v>2</v>
      </c>
      <c r="Q15" s="57">
        <v>4</v>
      </c>
      <c r="R15" s="57">
        <v>2</v>
      </c>
      <c r="S15" s="57">
        <v>2</v>
      </c>
      <c r="T15" s="57" t="s">
        <v>198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78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9">
        <v>36</v>
      </c>
      <c r="AW15" s="57"/>
      <c r="AX15" s="57"/>
      <c r="AY15" s="57"/>
      <c r="AZ15" s="57"/>
      <c r="BA15" s="57"/>
      <c r="BB15" s="57"/>
      <c r="BC15" s="57"/>
      <c r="BD15" s="57"/>
    </row>
    <row r="16" spans="1:56" s="5" customFormat="1" ht="15.75">
      <c r="A16" s="119"/>
      <c r="B16" s="116"/>
      <c r="C16" s="70" t="s">
        <v>167</v>
      </c>
      <c r="D16" s="57">
        <v>1</v>
      </c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>
        <v>2</v>
      </c>
      <c r="K16" s="57">
        <v>1</v>
      </c>
      <c r="L16" s="57">
        <v>1</v>
      </c>
      <c r="M16" s="57">
        <v>2</v>
      </c>
      <c r="N16" s="57">
        <v>1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78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9">
        <v>18</v>
      </c>
      <c r="AW16" s="57"/>
      <c r="AX16" s="57"/>
      <c r="AY16" s="57"/>
      <c r="AZ16" s="57"/>
      <c r="BA16" s="57"/>
      <c r="BB16" s="57"/>
      <c r="BC16" s="57"/>
      <c r="BD16" s="57"/>
    </row>
    <row r="17" spans="1:56" s="5" customFormat="1" ht="15.75">
      <c r="A17" s="114" t="s">
        <v>122</v>
      </c>
      <c r="B17" s="115" t="s">
        <v>49</v>
      </c>
      <c r="C17" s="70" t="s">
        <v>166</v>
      </c>
      <c r="D17" s="57">
        <v>2</v>
      </c>
      <c r="E17" s="57">
        <v>2</v>
      </c>
      <c r="F17" s="57">
        <v>2</v>
      </c>
      <c r="G17" s="57">
        <v>2</v>
      </c>
      <c r="H17" s="57">
        <v>2</v>
      </c>
      <c r="I17" s="57">
        <v>2</v>
      </c>
      <c r="J17" s="57">
        <v>2</v>
      </c>
      <c r="K17" s="57">
        <v>2</v>
      </c>
      <c r="L17" s="57">
        <v>2</v>
      </c>
      <c r="M17" s="57">
        <v>2</v>
      </c>
      <c r="N17" s="57">
        <v>2</v>
      </c>
      <c r="O17" s="57">
        <v>2</v>
      </c>
      <c r="P17" s="57">
        <v>2</v>
      </c>
      <c r="Q17" s="57">
        <v>2</v>
      </c>
      <c r="R17" s="57">
        <v>2</v>
      </c>
      <c r="S17" s="57">
        <v>2</v>
      </c>
      <c r="T17" s="57" t="s">
        <v>199</v>
      </c>
      <c r="U17" s="59"/>
      <c r="V17" s="57"/>
      <c r="W17" s="57" t="s">
        <v>50</v>
      </c>
      <c r="X17" s="57">
        <v>2</v>
      </c>
      <c r="Y17" s="57">
        <v>2</v>
      </c>
      <c r="Z17" s="57">
        <v>2</v>
      </c>
      <c r="AA17" s="57">
        <v>2</v>
      </c>
      <c r="AB17" s="57">
        <v>2</v>
      </c>
      <c r="AC17" s="57">
        <v>2</v>
      </c>
      <c r="AD17" s="57">
        <v>2</v>
      </c>
      <c r="AE17" s="57">
        <v>2</v>
      </c>
      <c r="AF17" s="57">
        <v>2</v>
      </c>
      <c r="AG17" s="78"/>
      <c r="AH17" s="57">
        <v>2</v>
      </c>
      <c r="AI17" s="57">
        <v>2</v>
      </c>
      <c r="AJ17" s="57">
        <v>2</v>
      </c>
      <c r="AK17" s="57">
        <v>2</v>
      </c>
      <c r="AL17" s="57">
        <v>2</v>
      </c>
      <c r="AM17" s="57">
        <v>2</v>
      </c>
      <c r="AN17" s="57">
        <v>2</v>
      </c>
      <c r="AO17" s="57">
        <v>2</v>
      </c>
      <c r="AP17" s="57">
        <v>2</v>
      </c>
      <c r="AQ17" s="59">
        <v>2</v>
      </c>
      <c r="AR17" s="57" t="s">
        <v>50</v>
      </c>
      <c r="AS17" s="57" t="s">
        <v>50</v>
      </c>
      <c r="AT17" s="57" t="s">
        <v>171</v>
      </c>
      <c r="AU17" s="57"/>
      <c r="AV17" s="59">
        <v>70</v>
      </c>
      <c r="AW17" s="57"/>
      <c r="AX17" s="57"/>
      <c r="AY17" s="57"/>
      <c r="AZ17" s="57"/>
      <c r="BA17" s="57"/>
      <c r="BB17" s="57"/>
      <c r="BC17" s="57"/>
      <c r="BD17" s="57"/>
    </row>
    <row r="18" spans="1:56" s="5" customFormat="1" ht="15.75">
      <c r="A18" s="114"/>
      <c r="B18" s="116"/>
      <c r="C18" s="70" t="s">
        <v>167</v>
      </c>
      <c r="D18" s="57">
        <v>2</v>
      </c>
      <c r="E18" s="57">
        <v>2</v>
      </c>
      <c r="F18" s="57">
        <v>2</v>
      </c>
      <c r="G18" s="57">
        <v>2</v>
      </c>
      <c r="H18" s="57">
        <v>2</v>
      </c>
      <c r="I18" s="57">
        <v>2</v>
      </c>
      <c r="J18" s="57">
        <v>2</v>
      </c>
      <c r="K18" s="57">
        <v>2</v>
      </c>
      <c r="L18" s="57">
        <v>2</v>
      </c>
      <c r="M18" s="57">
        <v>2</v>
      </c>
      <c r="N18" s="57">
        <v>2</v>
      </c>
      <c r="O18" s="57">
        <v>2</v>
      </c>
      <c r="P18" s="57">
        <v>2</v>
      </c>
      <c r="Q18" s="57">
        <v>2</v>
      </c>
      <c r="R18" s="57">
        <v>2</v>
      </c>
      <c r="S18" s="57">
        <v>2</v>
      </c>
      <c r="T18" s="57">
        <v>2</v>
      </c>
      <c r="U18" s="57"/>
      <c r="V18" s="57"/>
      <c r="W18" s="57"/>
      <c r="X18" s="57">
        <v>2</v>
      </c>
      <c r="Y18" s="57">
        <v>2</v>
      </c>
      <c r="Z18" s="57">
        <v>2</v>
      </c>
      <c r="AA18" s="57">
        <v>2</v>
      </c>
      <c r="AB18" s="57">
        <v>2</v>
      </c>
      <c r="AC18" s="57">
        <v>2</v>
      </c>
      <c r="AD18" s="57">
        <v>2</v>
      </c>
      <c r="AE18" s="57">
        <v>2</v>
      </c>
      <c r="AF18" s="57">
        <v>2</v>
      </c>
      <c r="AG18" s="78"/>
      <c r="AH18" s="57">
        <v>2</v>
      </c>
      <c r="AI18" s="57">
        <v>2</v>
      </c>
      <c r="AJ18" s="57">
        <v>2</v>
      </c>
      <c r="AK18" s="57">
        <v>2</v>
      </c>
      <c r="AL18" s="57">
        <v>2</v>
      </c>
      <c r="AM18" s="57">
        <v>2</v>
      </c>
      <c r="AN18" s="57">
        <v>2</v>
      </c>
      <c r="AO18" s="57">
        <v>2</v>
      </c>
      <c r="AP18" s="57">
        <v>2</v>
      </c>
      <c r="AQ18" s="57">
        <v>2</v>
      </c>
      <c r="AR18" s="57" t="s">
        <v>50</v>
      </c>
      <c r="AS18" s="57" t="s">
        <v>50</v>
      </c>
      <c r="AT18" s="57"/>
      <c r="AU18" s="57"/>
      <c r="AV18" s="59">
        <v>70</v>
      </c>
      <c r="AW18" s="57"/>
      <c r="AX18" s="57"/>
      <c r="AY18" s="57"/>
      <c r="AZ18" s="57"/>
      <c r="BA18" s="57"/>
      <c r="BB18" s="57"/>
      <c r="BC18" s="57"/>
      <c r="BD18" s="57"/>
    </row>
    <row r="19" spans="1:56" s="5" customFormat="1" ht="21">
      <c r="A19" s="71" t="s">
        <v>119</v>
      </c>
      <c r="B19" s="71" t="s">
        <v>120</v>
      </c>
      <c r="C19" s="72"/>
      <c r="D19" s="57"/>
      <c r="E19" s="57" t="s">
        <v>50</v>
      </c>
      <c r="F19" s="57" t="s">
        <v>50</v>
      </c>
      <c r="G19" s="57" t="s">
        <v>50</v>
      </c>
      <c r="H19" s="57" t="s">
        <v>50</v>
      </c>
      <c r="I19" s="57" t="s">
        <v>50</v>
      </c>
      <c r="J19" s="57" t="s">
        <v>50</v>
      </c>
      <c r="K19" s="57" t="s">
        <v>50</v>
      </c>
      <c r="L19" s="57" t="s">
        <v>50</v>
      </c>
      <c r="M19" s="57" t="s">
        <v>50</v>
      </c>
      <c r="N19" s="57" t="s">
        <v>50</v>
      </c>
      <c r="O19" s="57" t="s">
        <v>50</v>
      </c>
      <c r="P19" s="57" t="s">
        <v>50</v>
      </c>
      <c r="Q19" s="57" t="s">
        <v>50</v>
      </c>
      <c r="R19" s="57" t="s">
        <v>50</v>
      </c>
      <c r="S19" s="57" t="s">
        <v>50</v>
      </c>
      <c r="T19" s="57"/>
      <c r="U19" s="57"/>
      <c r="V19" s="57"/>
      <c r="W19" s="57"/>
      <c r="X19" s="57" t="s">
        <v>50</v>
      </c>
      <c r="Y19" s="57" t="s">
        <v>50</v>
      </c>
      <c r="Z19" s="57" t="s">
        <v>50</v>
      </c>
      <c r="AA19" s="57" t="s">
        <v>50</v>
      </c>
      <c r="AB19" s="57" t="s">
        <v>50</v>
      </c>
      <c r="AC19" s="57" t="s">
        <v>50</v>
      </c>
      <c r="AD19" s="57" t="s">
        <v>50</v>
      </c>
      <c r="AE19" s="57" t="s">
        <v>50</v>
      </c>
      <c r="AF19" s="57" t="s">
        <v>50</v>
      </c>
      <c r="AG19" s="78" t="s">
        <v>50</v>
      </c>
      <c r="AH19" s="57" t="s">
        <v>50</v>
      </c>
      <c r="AI19" s="57" t="s">
        <v>50</v>
      </c>
      <c r="AJ19" s="57" t="s">
        <v>50</v>
      </c>
      <c r="AK19" s="57" t="s">
        <v>50</v>
      </c>
      <c r="AL19" s="57" t="s">
        <v>50</v>
      </c>
      <c r="AM19" s="57" t="s">
        <v>50</v>
      </c>
      <c r="AN19" s="57" t="s">
        <v>50</v>
      </c>
      <c r="AO19" s="57" t="s">
        <v>50</v>
      </c>
      <c r="AP19" s="57"/>
      <c r="AQ19" s="57"/>
      <c r="AR19" s="57"/>
      <c r="AS19" s="57"/>
      <c r="AT19" s="57"/>
      <c r="AU19" s="57"/>
      <c r="AV19" s="59">
        <f>AV20+AV22</f>
        <v>144</v>
      </c>
      <c r="AW19" s="57"/>
      <c r="AX19" s="57"/>
      <c r="AY19" s="57"/>
      <c r="AZ19" s="57"/>
      <c r="BA19" s="57"/>
      <c r="BB19" s="57"/>
      <c r="BC19" s="57"/>
      <c r="BD19" s="57"/>
    </row>
    <row r="20" spans="1:56" s="5" customFormat="1" ht="15.75">
      <c r="A20" s="114" t="s">
        <v>125</v>
      </c>
      <c r="B20" s="115" t="s">
        <v>85</v>
      </c>
      <c r="C20" s="70" t="s">
        <v>166</v>
      </c>
      <c r="D20" s="57">
        <v>2</v>
      </c>
      <c r="E20" s="57">
        <v>2</v>
      </c>
      <c r="F20" s="57">
        <v>2</v>
      </c>
      <c r="G20" s="57">
        <v>2</v>
      </c>
      <c r="H20" s="57">
        <v>2</v>
      </c>
      <c r="I20" s="57">
        <v>2</v>
      </c>
      <c r="J20" s="57">
        <v>2</v>
      </c>
      <c r="K20" s="57">
        <v>2</v>
      </c>
      <c r="L20" s="57">
        <v>2</v>
      </c>
      <c r="M20" s="57">
        <v>2</v>
      </c>
      <c r="N20" s="57">
        <v>2</v>
      </c>
      <c r="O20" s="57">
        <v>2</v>
      </c>
      <c r="P20" s="57">
        <v>2</v>
      </c>
      <c r="Q20" s="57">
        <v>2</v>
      </c>
      <c r="R20" s="57">
        <v>2</v>
      </c>
      <c r="S20" s="57">
        <v>2</v>
      </c>
      <c r="T20" s="57" t="s">
        <v>190</v>
      </c>
      <c r="U20" s="57"/>
      <c r="V20" s="57"/>
      <c r="W20" s="57">
        <v>2</v>
      </c>
      <c r="X20" s="57">
        <v>2</v>
      </c>
      <c r="Y20" s="57">
        <v>2</v>
      </c>
      <c r="Z20" s="57">
        <v>2</v>
      </c>
      <c r="AA20" s="57">
        <v>2</v>
      </c>
      <c r="AB20" s="57">
        <v>2</v>
      </c>
      <c r="AC20" s="57">
        <v>2</v>
      </c>
      <c r="AD20" s="57">
        <v>2</v>
      </c>
      <c r="AE20" s="57">
        <v>2</v>
      </c>
      <c r="AF20" s="57">
        <v>2</v>
      </c>
      <c r="AG20" s="78"/>
      <c r="AH20" s="57">
        <v>2</v>
      </c>
      <c r="AI20" s="57">
        <v>2</v>
      </c>
      <c r="AJ20" s="57">
        <v>2</v>
      </c>
      <c r="AK20" s="57">
        <v>2</v>
      </c>
      <c r="AL20" s="57">
        <v>2</v>
      </c>
      <c r="AM20" s="57">
        <v>2</v>
      </c>
      <c r="AN20" s="57">
        <v>2</v>
      </c>
      <c r="AO20" s="57">
        <v>2</v>
      </c>
      <c r="AP20" s="57">
        <v>2</v>
      </c>
      <c r="AQ20" s="57"/>
      <c r="AR20" s="57"/>
      <c r="AS20" s="57"/>
      <c r="AT20" s="57"/>
      <c r="AU20" s="59" t="s">
        <v>193</v>
      </c>
      <c r="AV20" s="59">
        <f t="shared" si="0"/>
        <v>70</v>
      </c>
      <c r="AW20" s="57"/>
      <c r="AX20" s="57"/>
      <c r="AY20" s="57"/>
      <c r="AZ20" s="57"/>
      <c r="BA20" s="57"/>
      <c r="BB20" s="57"/>
      <c r="BC20" s="57"/>
      <c r="BD20" s="57"/>
    </row>
    <row r="21" spans="1:56" s="5" customFormat="1" ht="15.75">
      <c r="A21" s="114"/>
      <c r="B21" s="116"/>
      <c r="C21" s="70" t="s">
        <v>167</v>
      </c>
      <c r="D21" s="57"/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/>
      <c r="P21" s="57"/>
      <c r="Q21" s="57">
        <v>1</v>
      </c>
      <c r="R21" s="57"/>
      <c r="S21" s="57"/>
      <c r="T21" s="57"/>
      <c r="U21" s="57"/>
      <c r="V21" s="57"/>
      <c r="W21" s="57">
        <v>1</v>
      </c>
      <c r="X21" s="57"/>
      <c r="Y21" s="57"/>
      <c r="Z21" s="57">
        <v>1</v>
      </c>
      <c r="AA21" s="57"/>
      <c r="AB21" s="57"/>
      <c r="AC21" s="57">
        <v>1</v>
      </c>
      <c r="AD21" s="57"/>
      <c r="AE21" s="57">
        <v>1</v>
      </c>
      <c r="AF21" s="57"/>
      <c r="AG21" s="78"/>
      <c r="AH21" s="57"/>
      <c r="AI21" s="57">
        <v>1</v>
      </c>
      <c r="AJ21" s="57"/>
      <c r="AK21" s="57">
        <v>1</v>
      </c>
      <c r="AL21" s="57"/>
      <c r="AM21" s="57">
        <v>1</v>
      </c>
      <c r="AN21" s="57"/>
      <c r="AO21" s="57">
        <v>1</v>
      </c>
      <c r="AP21" s="57">
        <v>1</v>
      </c>
      <c r="AQ21" s="57"/>
      <c r="AR21" s="57"/>
      <c r="AS21" s="57"/>
      <c r="AT21" s="57"/>
      <c r="AU21" s="57"/>
      <c r="AV21" s="59">
        <f t="shared" si="0"/>
        <v>20</v>
      </c>
      <c r="AW21" s="57"/>
      <c r="AX21" s="57"/>
      <c r="AY21" s="57"/>
      <c r="AZ21" s="57"/>
      <c r="BA21" s="57"/>
      <c r="BB21" s="57"/>
      <c r="BC21" s="57"/>
      <c r="BD21" s="57"/>
    </row>
    <row r="22" spans="1:56" s="5" customFormat="1" ht="15.75">
      <c r="A22" s="114" t="s">
        <v>126</v>
      </c>
      <c r="B22" s="115" t="s">
        <v>34</v>
      </c>
      <c r="C22" s="70" t="s">
        <v>166</v>
      </c>
      <c r="D22" s="57"/>
      <c r="E22" s="57">
        <v>2</v>
      </c>
      <c r="F22" s="57">
        <v>2</v>
      </c>
      <c r="G22" s="57">
        <v>2</v>
      </c>
      <c r="H22" s="57">
        <v>2</v>
      </c>
      <c r="I22" s="57">
        <v>2</v>
      </c>
      <c r="J22" s="57">
        <v>2</v>
      </c>
      <c r="K22" s="57">
        <v>2</v>
      </c>
      <c r="L22" s="57">
        <v>2</v>
      </c>
      <c r="M22" s="57">
        <v>2</v>
      </c>
      <c r="N22" s="57">
        <v>2</v>
      </c>
      <c r="O22" s="57">
        <v>2</v>
      </c>
      <c r="P22" s="57">
        <v>2</v>
      </c>
      <c r="Q22" s="57">
        <v>2</v>
      </c>
      <c r="R22" s="57">
        <v>2</v>
      </c>
      <c r="S22" s="57">
        <v>2</v>
      </c>
      <c r="T22" s="57">
        <v>2</v>
      </c>
      <c r="U22" s="57"/>
      <c r="V22" s="57"/>
      <c r="W22" s="57">
        <v>2</v>
      </c>
      <c r="X22" s="57">
        <v>2</v>
      </c>
      <c r="Y22" s="57">
        <v>2</v>
      </c>
      <c r="Z22" s="57">
        <v>2</v>
      </c>
      <c r="AA22" s="57">
        <v>2</v>
      </c>
      <c r="AB22" s="57">
        <v>2</v>
      </c>
      <c r="AC22" s="57">
        <v>2</v>
      </c>
      <c r="AD22" s="57">
        <v>2</v>
      </c>
      <c r="AE22" s="57">
        <v>2</v>
      </c>
      <c r="AF22" s="57">
        <v>2</v>
      </c>
      <c r="AG22" s="78"/>
      <c r="AH22" s="57">
        <v>2</v>
      </c>
      <c r="AI22" s="57">
        <v>2</v>
      </c>
      <c r="AJ22" s="57">
        <v>2</v>
      </c>
      <c r="AK22" s="57">
        <v>2</v>
      </c>
      <c r="AL22" s="57">
        <v>2</v>
      </c>
      <c r="AM22" s="57">
        <v>2</v>
      </c>
      <c r="AN22" s="57">
        <v>2</v>
      </c>
      <c r="AO22" s="57">
        <v>2</v>
      </c>
      <c r="AP22" s="57">
        <v>2</v>
      </c>
      <c r="AQ22" s="57">
        <v>2</v>
      </c>
      <c r="AR22" s="57"/>
      <c r="AS22" s="57" t="s">
        <v>192</v>
      </c>
      <c r="AT22" s="57" t="s">
        <v>50</v>
      </c>
      <c r="AU22" s="59"/>
      <c r="AV22" s="59">
        <v>74</v>
      </c>
      <c r="AW22" s="57"/>
      <c r="AX22" s="57"/>
      <c r="AY22" s="57"/>
      <c r="AZ22" s="57"/>
      <c r="BA22" s="57"/>
      <c r="BB22" s="57"/>
      <c r="BC22" s="57"/>
      <c r="BD22" s="57"/>
    </row>
    <row r="23" spans="1:56" s="5" customFormat="1" ht="15.75">
      <c r="A23" s="114"/>
      <c r="B23" s="116"/>
      <c r="C23" s="70" t="s">
        <v>167</v>
      </c>
      <c r="D23" s="57"/>
      <c r="E23" s="57">
        <v>1</v>
      </c>
      <c r="F23" s="57"/>
      <c r="G23" s="57">
        <v>1</v>
      </c>
      <c r="H23" s="57">
        <v>1</v>
      </c>
      <c r="I23" s="57">
        <v>1</v>
      </c>
      <c r="J23" s="57"/>
      <c r="K23" s="57">
        <v>1</v>
      </c>
      <c r="L23" s="57">
        <v>1</v>
      </c>
      <c r="M23" s="57">
        <v>1</v>
      </c>
      <c r="N23" s="57">
        <v>1</v>
      </c>
      <c r="O23" s="57"/>
      <c r="P23" s="57">
        <v>1</v>
      </c>
      <c r="Q23" s="57">
        <v>1</v>
      </c>
      <c r="R23" s="57">
        <v>1</v>
      </c>
      <c r="S23" s="57"/>
      <c r="T23" s="57">
        <v>1</v>
      </c>
      <c r="U23" s="57"/>
      <c r="V23" s="57"/>
      <c r="W23" s="57">
        <v>1</v>
      </c>
      <c r="X23" s="57">
        <v>1</v>
      </c>
      <c r="Y23" s="57">
        <v>1</v>
      </c>
      <c r="Z23" s="57">
        <v>1</v>
      </c>
      <c r="AA23" s="57">
        <v>1</v>
      </c>
      <c r="AB23" s="57">
        <v>1</v>
      </c>
      <c r="AC23" s="57">
        <v>1</v>
      </c>
      <c r="AD23" s="57">
        <v>1</v>
      </c>
      <c r="AE23" s="57"/>
      <c r="AF23" s="57">
        <v>1</v>
      </c>
      <c r="AG23" s="78"/>
      <c r="AH23" s="57">
        <v>1</v>
      </c>
      <c r="AI23" s="57"/>
      <c r="AJ23" s="57">
        <v>1</v>
      </c>
      <c r="AK23" s="57"/>
      <c r="AL23" s="57">
        <v>1</v>
      </c>
      <c r="AM23" s="57">
        <v>1</v>
      </c>
      <c r="AN23" s="57"/>
      <c r="AO23" s="57">
        <v>1</v>
      </c>
      <c r="AP23" s="57">
        <v>1</v>
      </c>
      <c r="AQ23" s="57"/>
      <c r="AR23" s="57"/>
      <c r="AS23" s="57"/>
      <c r="AT23" s="57"/>
      <c r="AU23" s="57"/>
      <c r="AV23" s="59">
        <f t="shared" si="0"/>
        <v>27</v>
      </c>
      <c r="AW23" s="57"/>
      <c r="AX23" s="57"/>
      <c r="AY23" s="57"/>
      <c r="AZ23" s="57"/>
      <c r="BA23" s="57"/>
      <c r="BB23" s="57"/>
      <c r="BC23" s="57"/>
      <c r="BD23" s="57"/>
    </row>
    <row r="24" spans="1:56" s="5" customFormat="1" ht="15.75">
      <c r="A24" s="71" t="s">
        <v>127</v>
      </c>
      <c r="B24" s="67" t="s">
        <v>128</v>
      </c>
      <c r="C24" s="70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78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9"/>
      <c r="AW24" s="57"/>
      <c r="AX24" s="57"/>
      <c r="AY24" s="57"/>
      <c r="AZ24" s="57"/>
      <c r="BA24" s="57"/>
      <c r="BB24" s="57"/>
      <c r="BC24" s="57"/>
      <c r="BD24" s="57"/>
    </row>
    <row r="25" spans="1:56" s="5" customFormat="1" ht="21">
      <c r="A25" s="71" t="s">
        <v>129</v>
      </c>
      <c r="B25" s="73" t="s">
        <v>130</v>
      </c>
      <c r="C25" s="74"/>
      <c r="D25" s="57"/>
      <c r="E25" s="57"/>
      <c r="F25" s="57" t="s">
        <v>50</v>
      </c>
      <c r="G25" s="57" t="s">
        <v>50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78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9">
        <f>AV26+AV28+AV30+AV32+AV34+AV36</f>
        <v>328</v>
      </c>
      <c r="AW25" s="57"/>
      <c r="AX25" s="57"/>
      <c r="AY25" s="57"/>
      <c r="AZ25" s="57"/>
      <c r="BA25" s="57"/>
      <c r="BB25" s="57"/>
      <c r="BC25" s="57"/>
      <c r="BD25" s="57"/>
    </row>
    <row r="26" spans="1:56" s="5" customFormat="1" ht="15.75">
      <c r="A26" s="117" t="s">
        <v>131</v>
      </c>
      <c r="B26" s="115" t="s">
        <v>52</v>
      </c>
      <c r="C26" s="70" t="s">
        <v>166</v>
      </c>
      <c r="D26" s="57"/>
      <c r="E26" s="57">
        <v>2</v>
      </c>
      <c r="F26" s="57">
        <v>2</v>
      </c>
      <c r="G26" s="57">
        <v>2</v>
      </c>
      <c r="H26" s="57">
        <v>2</v>
      </c>
      <c r="I26" s="57">
        <v>2</v>
      </c>
      <c r="J26" s="57">
        <v>2</v>
      </c>
      <c r="K26" s="57">
        <v>2</v>
      </c>
      <c r="L26" s="57">
        <v>2</v>
      </c>
      <c r="M26" s="57">
        <v>2</v>
      </c>
      <c r="N26" s="57">
        <v>2</v>
      </c>
      <c r="O26" s="57">
        <v>2</v>
      </c>
      <c r="P26" s="57">
        <v>2</v>
      </c>
      <c r="Q26" s="57">
        <v>2</v>
      </c>
      <c r="R26" s="57">
        <v>2</v>
      </c>
      <c r="S26" s="57">
        <v>2</v>
      </c>
      <c r="T26" s="57">
        <v>2</v>
      </c>
      <c r="U26" s="59"/>
      <c r="V26" s="57"/>
      <c r="W26" s="57">
        <v>4</v>
      </c>
      <c r="X26" s="57">
        <v>2</v>
      </c>
      <c r="Y26" s="57">
        <v>4</v>
      </c>
      <c r="Z26" s="57">
        <v>2</v>
      </c>
      <c r="AA26" s="57">
        <v>2</v>
      </c>
      <c r="AB26" s="57">
        <v>2</v>
      </c>
      <c r="AC26" s="57">
        <v>2</v>
      </c>
      <c r="AD26" s="57">
        <v>2</v>
      </c>
      <c r="AE26" s="57">
        <v>2</v>
      </c>
      <c r="AF26" s="57">
        <v>2</v>
      </c>
      <c r="AG26" s="78"/>
      <c r="AH26" s="57">
        <v>2</v>
      </c>
      <c r="AI26" s="57">
        <v>2</v>
      </c>
      <c r="AJ26" s="57">
        <v>2</v>
      </c>
      <c r="AK26" s="57">
        <v>2</v>
      </c>
      <c r="AL26" s="57">
        <v>2</v>
      </c>
      <c r="AM26" s="57">
        <v>2</v>
      </c>
      <c r="AN26" s="57">
        <v>2</v>
      </c>
      <c r="AO26" s="57">
        <v>2</v>
      </c>
      <c r="AP26" s="57">
        <v>2</v>
      </c>
      <c r="AQ26" s="57">
        <v>2</v>
      </c>
      <c r="AR26" s="57"/>
      <c r="AS26" s="57" t="s">
        <v>170</v>
      </c>
      <c r="AT26" s="57"/>
      <c r="AU26" s="57"/>
      <c r="AV26" s="59">
        <f t="shared" si="0"/>
        <v>76</v>
      </c>
      <c r="AW26" s="57"/>
      <c r="AX26" s="57"/>
      <c r="AY26" s="57"/>
      <c r="AZ26" s="57"/>
      <c r="BA26" s="57"/>
      <c r="BB26" s="57"/>
      <c r="BC26" s="57"/>
      <c r="BD26" s="57"/>
    </row>
    <row r="27" spans="1:56" s="5" customFormat="1" ht="15.75">
      <c r="A27" s="117"/>
      <c r="B27" s="116"/>
      <c r="C27" s="70" t="s">
        <v>167</v>
      </c>
      <c r="D27" s="57"/>
      <c r="E27" s="57">
        <v>2</v>
      </c>
      <c r="F27" s="57">
        <v>1</v>
      </c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1</v>
      </c>
      <c r="N27" s="57">
        <v>1</v>
      </c>
      <c r="O27" s="57">
        <v>1</v>
      </c>
      <c r="P27" s="57">
        <v>1</v>
      </c>
      <c r="Q27" s="57">
        <v>1</v>
      </c>
      <c r="R27" s="57">
        <v>2</v>
      </c>
      <c r="S27" s="57">
        <v>2</v>
      </c>
      <c r="T27" s="57"/>
      <c r="U27" s="57"/>
      <c r="V27" s="57"/>
      <c r="W27" s="57">
        <v>2</v>
      </c>
      <c r="X27" s="57">
        <v>1</v>
      </c>
      <c r="Y27" s="57">
        <v>2</v>
      </c>
      <c r="Z27" s="57">
        <v>1</v>
      </c>
      <c r="AA27" s="57">
        <v>1</v>
      </c>
      <c r="AB27" s="57">
        <v>1</v>
      </c>
      <c r="AC27" s="57">
        <v>1</v>
      </c>
      <c r="AD27" s="57">
        <v>1</v>
      </c>
      <c r="AE27" s="57">
        <v>1</v>
      </c>
      <c r="AF27" s="57">
        <v>1</v>
      </c>
      <c r="AG27" s="78"/>
      <c r="AH27" s="57">
        <v>1</v>
      </c>
      <c r="AI27" s="57">
        <v>1</v>
      </c>
      <c r="AJ27" s="57">
        <v>1</v>
      </c>
      <c r="AK27" s="57">
        <v>1</v>
      </c>
      <c r="AL27" s="57">
        <v>1</v>
      </c>
      <c r="AM27" s="57">
        <v>1</v>
      </c>
      <c r="AN27" s="57">
        <v>1</v>
      </c>
      <c r="AO27" s="57">
        <v>1</v>
      </c>
      <c r="AP27" s="57">
        <v>1</v>
      </c>
      <c r="AQ27" s="57">
        <v>1</v>
      </c>
      <c r="AR27" s="57"/>
      <c r="AS27" s="57"/>
      <c r="AT27" s="57"/>
      <c r="AU27" s="57"/>
      <c r="AV27" s="59">
        <f t="shared" si="0"/>
        <v>40</v>
      </c>
      <c r="AW27" s="57"/>
      <c r="AX27" s="57"/>
      <c r="AY27" s="57"/>
      <c r="AZ27" s="57"/>
      <c r="BA27" s="57"/>
      <c r="BB27" s="57"/>
      <c r="BC27" s="57"/>
      <c r="BD27" s="57"/>
    </row>
    <row r="28" spans="1:56" s="5" customFormat="1" ht="15.75">
      <c r="A28" s="114" t="s">
        <v>133</v>
      </c>
      <c r="B28" s="115" t="s">
        <v>61</v>
      </c>
      <c r="C28" s="70" t="s">
        <v>166</v>
      </c>
      <c r="D28" s="57"/>
      <c r="E28" s="57"/>
      <c r="F28" s="57">
        <v>2</v>
      </c>
      <c r="G28" s="57">
        <v>2</v>
      </c>
      <c r="H28" s="57">
        <v>2</v>
      </c>
      <c r="I28" s="57">
        <v>2</v>
      </c>
      <c r="J28" s="57">
        <v>2</v>
      </c>
      <c r="K28" s="57">
        <v>2</v>
      </c>
      <c r="L28" s="57">
        <v>2</v>
      </c>
      <c r="M28" s="57">
        <v>2</v>
      </c>
      <c r="N28" s="57">
        <v>2</v>
      </c>
      <c r="O28" s="57">
        <v>2</v>
      </c>
      <c r="P28" s="57">
        <v>2</v>
      </c>
      <c r="Q28" s="57">
        <v>2</v>
      </c>
      <c r="R28" s="57">
        <v>2</v>
      </c>
      <c r="S28" s="57">
        <v>2</v>
      </c>
      <c r="T28" s="57"/>
      <c r="U28" s="57"/>
      <c r="V28" s="57"/>
      <c r="W28" s="57">
        <v>2</v>
      </c>
      <c r="X28" s="57">
        <v>2</v>
      </c>
      <c r="Y28" s="57">
        <v>2</v>
      </c>
      <c r="Z28" s="57">
        <v>2</v>
      </c>
      <c r="AA28" s="57">
        <v>2</v>
      </c>
      <c r="AB28" s="57">
        <v>2</v>
      </c>
      <c r="AC28" s="57">
        <v>2</v>
      </c>
      <c r="AD28" s="57">
        <v>2</v>
      </c>
      <c r="AE28" s="57">
        <v>2</v>
      </c>
      <c r="AF28" s="57">
        <v>2</v>
      </c>
      <c r="AG28" s="78"/>
      <c r="AH28" s="57">
        <v>2</v>
      </c>
      <c r="AI28" s="57">
        <v>2</v>
      </c>
      <c r="AJ28" s="57">
        <v>2</v>
      </c>
      <c r="AK28" s="57">
        <v>2</v>
      </c>
      <c r="AL28" s="57">
        <v>2</v>
      </c>
      <c r="AM28" s="57">
        <v>2</v>
      </c>
      <c r="AN28" s="57">
        <v>2</v>
      </c>
      <c r="AO28" s="57">
        <v>2</v>
      </c>
      <c r="AP28" s="57"/>
      <c r="AQ28" s="57"/>
      <c r="AR28" s="57"/>
      <c r="AS28" s="57"/>
      <c r="AT28" s="57"/>
      <c r="AU28" s="59" t="s">
        <v>77</v>
      </c>
      <c r="AV28" s="59">
        <f t="shared" si="0"/>
        <v>64</v>
      </c>
      <c r="AW28" s="57"/>
      <c r="AX28" s="57"/>
      <c r="AY28" s="57"/>
      <c r="AZ28" s="57"/>
      <c r="BA28" s="57"/>
      <c r="BB28" s="57"/>
      <c r="BC28" s="57"/>
      <c r="BD28" s="57"/>
    </row>
    <row r="29" spans="1:56" s="5" customFormat="1" ht="15.75">
      <c r="A29" s="114"/>
      <c r="B29" s="116"/>
      <c r="C29" s="70" t="s">
        <v>167</v>
      </c>
      <c r="D29" s="57"/>
      <c r="E29" s="57"/>
      <c r="F29" s="57">
        <v>1</v>
      </c>
      <c r="G29" s="57">
        <v>1</v>
      </c>
      <c r="H29" s="57">
        <v>1</v>
      </c>
      <c r="I29" s="57">
        <v>1</v>
      </c>
      <c r="J29" s="57">
        <v>1</v>
      </c>
      <c r="K29" s="57">
        <v>1</v>
      </c>
      <c r="L29" s="57">
        <v>1</v>
      </c>
      <c r="M29" s="57">
        <v>1</v>
      </c>
      <c r="N29" s="57">
        <v>1</v>
      </c>
      <c r="O29" s="57"/>
      <c r="P29" s="57"/>
      <c r="Q29" s="57"/>
      <c r="R29" s="57"/>
      <c r="S29" s="57"/>
      <c r="T29" s="57"/>
      <c r="U29" s="57"/>
      <c r="V29" s="57"/>
      <c r="W29" s="57">
        <v>1</v>
      </c>
      <c r="X29" s="57">
        <v>1</v>
      </c>
      <c r="Y29" s="57"/>
      <c r="Z29" s="57">
        <v>1</v>
      </c>
      <c r="AA29" s="57">
        <v>1</v>
      </c>
      <c r="AB29" s="57">
        <v>1</v>
      </c>
      <c r="AC29" s="57">
        <v>1</v>
      </c>
      <c r="AD29" s="57"/>
      <c r="AE29" s="57">
        <v>1</v>
      </c>
      <c r="AF29" s="57">
        <v>1</v>
      </c>
      <c r="AG29" s="78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9">
        <f t="shared" si="0"/>
        <v>17</v>
      </c>
      <c r="AW29" s="57"/>
      <c r="AX29" s="57"/>
      <c r="AY29" s="57"/>
      <c r="AZ29" s="57"/>
      <c r="BA29" s="57"/>
      <c r="BB29" s="57"/>
      <c r="BC29" s="57"/>
      <c r="BD29" s="57"/>
    </row>
    <row r="30" spans="1:56" s="5" customFormat="1" ht="15.75">
      <c r="A30" s="114" t="s">
        <v>132</v>
      </c>
      <c r="B30" s="115" t="s">
        <v>86</v>
      </c>
      <c r="C30" s="70" t="s">
        <v>166</v>
      </c>
      <c r="D30" s="57"/>
      <c r="E30" s="57">
        <v>2</v>
      </c>
      <c r="F30" s="57">
        <v>2</v>
      </c>
      <c r="G30" s="57">
        <v>2</v>
      </c>
      <c r="H30" s="57">
        <v>2</v>
      </c>
      <c r="I30" s="57">
        <v>2</v>
      </c>
      <c r="J30" s="57">
        <v>2</v>
      </c>
      <c r="K30" s="57">
        <v>2</v>
      </c>
      <c r="L30" s="57">
        <v>2</v>
      </c>
      <c r="M30" s="57">
        <v>2</v>
      </c>
      <c r="N30" s="57">
        <v>2</v>
      </c>
      <c r="O30" s="57">
        <v>2</v>
      </c>
      <c r="P30" s="57">
        <v>2</v>
      </c>
      <c r="Q30" s="57">
        <v>2</v>
      </c>
      <c r="R30" s="57">
        <v>2</v>
      </c>
      <c r="S30" s="57">
        <v>2</v>
      </c>
      <c r="T30" s="57">
        <v>2</v>
      </c>
      <c r="U30" s="57"/>
      <c r="V30" s="57"/>
      <c r="W30" s="57">
        <v>4</v>
      </c>
      <c r="X30" s="57">
        <v>4</v>
      </c>
      <c r="Y30" s="57">
        <v>2</v>
      </c>
      <c r="Z30" s="57">
        <v>2</v>
      </c>
      <c r="AA30" s="57">
        <v>2</v>
      </c>
      <c r="AB30" s="57">
        <v>2</v>
      </c>
      <c r="AC30" s="57">
        <v>2</v>
      </c>
      <c r="AD30" s="57">
        <v>4</v>
      </c>
      <c r="AE30" s="57">
        <v>2</v>
      </c>
      <c r="AF30" s="57">
        <v>2</v>
      </c>
      <c r="AG30" s="78"/>
      <c r="AH30" s="57">
        <v>2</v>
      </c>
      <c r="AI30" s="57">
        <v>4</v>
      </c>
      <c r="AJ30" s="57">
        <v>2</v>
      </c>
      <c r="AK30" s="57">
        <v>2</v>
      </c>
      <c r="AL30" s="57">
        <v>2</v>
      </c>
      <c r="AM30" s="57">
        <v>2</v>
      </c>
      <c r="AN30" s="57">
        <v>2</v>
      </c>
      <c r="AO30" s="57">
        <v>2</v>
      </c>
      <c r="AP30" s="57">
        <v>2</v>
      </c>
      <c r="AQ30" s="57">
        <v>2</v>
      </c>
      <c r="AR30" s="57"/>
      <c r="AS30" s="57" t="s">
        <v>170</v>
      </c>
      <c r="AT30" s="57"/>
      <c r="AU30" s="59"/>
      <c r="AV30" s="59">
        <f t="shared" si="0"/>
        <v>80</v>
      </c>
      <c r="AW30" s="57"/>
      <c r="AX30" s="57"/>
      <c r="AY30" s="57"/>
      <c r="AZ30" s="57"/>
      <c r="BA30" s="57"/>
      <c r="BB30" s="57"/>
      <c r="BC30" s="57"/>
      <c r="BD30" s="57"/>
    </row>
    <row r="31" spans="1:56" s="5" customFormat="1" ht="15.75">
      <c r="A31" s="114"/>
      <c r="B31" s="116"/>
      <c r="C31" s="70" t="s">
        <v>167</v>
      </c>
      <c r="D31" s="57"/>
      <c r="E31" s="57">
        <v>1</v>
      </c>
      <c r="F31" s="57">
        <v>1</v>
      </c>
      <c r="G31" s="57">
        <v>1</v>
      </c>
      <c r="H31" s="57">
        <v>1</v>
      </c>
      <c r="I31" s="57"/>
      <c r="J31" s="57">
        <v>1</v>
      </c>
      <c r="K31" s="57">
        <v>1</v>
      </c>
      <c r="L31" s="57"/>
      <c r="M31" s="57">
        <v>1</v>
      </c>
      <c r="N31" s="57">
        <v>1</v>
      </c>
      <c r="O31" s="57"/>
      <c r="P31" s="57">
        <v>1</v>
      </c>
      <c r="Q31" s="57">
        <v>1</v>
      </c>
      <c r="R31" s="57">
        <v>1</v>
      </c>
      <c r="S31" s="57"/>
      <c r="T31" s="57" t="s">
        <v>50</v>
      </c>
      <c r="U31" s="57"/>
      <c r="V31" s="57"/>
      <c r="W31" s="57">
        <v>1</v>
      </c>
      <c r="X31" s="57">
        <v>1</v>
      </c>
      <c r="Y31" s="57">
        <v>1</v>
      </c>
      <c r="Z31" s="57">
        <v>1</v>
      </c>
      <c r="AA31" s="57">
        <v>1</v>
      </c>
      <c r="AB31" s="57">
        <v>1</v>
      </c>
      <c r="AC31" s="57">
        <v>1</v>
      </c>
      <c r="AD31" s="57">
        <v>1</v>
      </c>
      <c r="AE31" s="57">
        <v>1</v>
      </c>
      <c r="AF31" s="57">
        <v>1</v>
      </c>
      <c r="AG31" s="78"/>
      <c r="AH31" s="57">
        <v>1</v>
      </c>
      <c r="AI31" s="57">
        <v>1</v>
      </c>
      <c r="AJ31" s="57">
        <v>1</v>
      </c>
      <c r="AK31" s="57">
        <v>1</v>
      </c>
      <c r="AL31" s="57">
        <v>1</v>
      </c>
      <c r="AM31" s="57">
        <v>1</v>
      </c>
      <c r="AN31" s="57">
        <v>1</v>
      </c>
      <c r="AO31" s="57">
        <v>1</v>
      </c>
      <c r="AP31" s="57">
        <v>1</v>
      </c>
      <c r="AQ31" s="57"/>
      <c r="AR31" s="57"/>
      <c r="AS31" s="57"/>
      <c r="AT31" s="57"/>
      <c r="AU31" s="57"/>
      <c r="AV31" s="59">
        <f t="shared" si="0"/>
        <v>30</v>
      </c>
      <c r="AW31" s="57"/>
      <c r="AX31" s="57"/>
      <c r="AY31" s="57"/>
      <c r="AZ31" s="57"/>
      <c r="BA31" s="57"/>
      <c r="BB31" s="57"/>
      <c r="BC31" s="57"/>
      <c r="BD31" s="57"/>
    </row>
    <row r="32" spans="1:56" s="5" customFormat="1" ht="15.75">
      <c r="A32" s="114" t="s">
        <v>134</v>
      </c>
      <c r="B32" s="115" t="s">
        <v>135</v>
      </c>
      <c r="C32" s="70" t="s">
        <v>166</v>
      </c>
      <c r="D32" s="57">
        <v>2</v>
      </c>
      <c r="E32" s="57"/>
      <c r="F32" s="57">
        <v>2</v>
      </c>
      <c r="G32" s="57">
        <v>2</v>
      </c>
      <c r="H32" s="57">
        <v>2</v>
      </c>
      <c r="I32" s="57">
        <v>2</v>
      </c>
      <c r="J32" s="57">
        <v>2</v>
      </c>
      <c r="K32" s="57">
        <v>2</v>
      </c>
      <c r="L32" s="57">
        <v>2</v>
      </c>
      <c r="M32" s="57">
        <v>2</v>
      </c>
      <c r="N32" s="57">
        <v>2</v>
      </c>
      <c r="O32" s="57">
        <v>2</v>
      </c>
      <c r="P32" s="57">
        <v>2</v>
      </c>
      <c r="Q32" s="57">
        <v>2</v>
      </c>
      <c r="R32" s="57" t="s">
        <v>50</v>
      </c>
      <c r="S32" s="57">
        <v>2</v>
      </c>
      <c r="T32" s="57"/>
      <c r="U32" s="57"/>
      <c r="V32" s="57"/>
      <c r="W32" s="57">
        <v>2</v>
      </c>
      <c r="X32" s="57">
        <v>2</v>
      </c>
      <c r="Y32" s="57">
        <v>2</v>
      </c>
      <c r="Z32" s="57">
        <v>2</v>
      </c>
      <c r="AA32" s="57">
        <v>2</v>
      </c>
      <c r="AB32" s="57">
        <v>2</v>
      </c>
      <c r="AC32" s="57">
        <v>2</v>
      </c>
      <c r="AD32" s="57">
        <v>2</v>
      </c>
      <c r="AE32" s="57">
        <v>2</v>
      </c>
      <c r="AF32" s="57">
        <v>2</v>
      </c>
      <c r="AG32" s="78"/>
      <c r="AH32" s="57">
        <v>2</v>
      </c>
      <c r="AI32" s="57">
        <v>2</v>
      </c>
      <c r="AJ32" s="57">
        <v>2</v>
      </c>
      <c r="AK32" s="57">
        <v>2</v>
      </c>
      <c r="AL32" s="57">
        <v>2</v>
      </c>
      <c r="AM32" s="57">
        <v>2</v>
      </c>
      <c r="AN32" s="57">
        <v>2</v>
      </c>
      <c r="AO32" s="57">
        <v>2</v>
      </c>
      <c r="AP32" s="57">
        <v>2</v>
      </c>
      <c r="AQ32" s="57">
        <v>2</v>
      </c>
      <c r="AR32" s="57"/>
      <c r="AS32" s="57" t="s">
        <v>171</v>
      </c>
      <c r="AT32" s="57"/>
      <c r="AU32" s="57"/>
      <c r="AV32" s="59">
        <f t="shared" si="0"/>
        <v>68</v>
      </c>
      <c r="AW32" s="57"/>
      <c r="AX32" s="57"/>
      <c r="AY32" s="57"/>
      <c r="AZ32" s="57"/>
      <c r="BA32" s="57"/>
      <c r="BB32" s="57"/>
      <c r="BC32" s="57"/>
      <c r="BD32" s="57"/>
    </row>
    <row r="33" spans="1:56" s="5" customFormat="1" ht="15.75">
      <c r="A33" s="114"/>
      <c r="B33" s="116"/>
      <c r="C33" s="70" t="s">
        <v>167</v>
      </c>
      <c r="D33" s="57">
        <v>1</v>
      </c>
      <c r="E33" s="57"/>
      <c r="F33" s="57">
        <v>1</v>
      </c>
      <c r="G33" s="57"/>
      <c r="H33" s="57">
        <v>1</v>
      </c>
      <c r="I33" s="57"/>
      <c r="J33" s="57">
        <v>1</v>
      </c>
      <c r="K33" s="57">
        <v>1</v>
      </c>
      <c r="L33" s="57">
        <v>1</v>
      </c>
      <c r="M33" s="57">
        <v>1</v>
      </c>
      <c r="N33" s="57"/>
      <c r="O33" s="57">
        <v>1</v>
      </c>
      <c r="P33" s="57"/>
      <c r="Q33" s="57">
        <v>1</v>
      </c>
      <c r="R33" s="57" t="s">
        <v>50</v>
      </c>
      <c r="S33" s="57"/>
      <c r="T33" s="57"/>
      <c r="U33" s="57"/>
      <c r="V33" s="57"/>
      <c r="W33" s="57">
        <v>1</v>
      </c>
      <c r="X33" s="57">
        <v>1</v>
      </c>
      <c r="Y33" s="57">
        <v>1</v>
      </c>
      <c r="Z33" s="57">
        <v>1</v>
      </c>
      <c r="AA33" s="57"/>
      <c r="AB33" s="57">
        <v>1</v>
      </c>
      <c r="AC33" s="57">
        <v>1</v>
      </c>
      <c r="AD33" s="57">
        <v>1</v>
      </c>
      <c r="AE33" s="57">
        <v>1</v>
      </c>
      <c r="AF33" s="57">
        <v>1</v>
      </c>
      <c r="AG33" s="78"/>
      <c r="AH33" s="57">
        <v>1</v>
      </c>
      <c r="AI33" s="57">
        <v>1</v>
      </c>
      <c r="AJ33" s="57">
        <v>1</v>
      </c>
      <c r="AK33" s="57">
        <v>1</v>
      </c>
      <c r="AL33" s="57">
        <v>1</v>
      </c>
      <c r="AM33" s="57"/>
      <c r="AN33" s="57">
        <v>1</v>
      </c>
      <c r="AO33" s="57"/>
      <c r="AP33" s="57"/>
      <c r="AQ33" s="57"/>
      <c r="AR33" s="57"/>
      <c r="AS33" s="57"/>
      <c r="AT33" s="57"/>
      <c r="AU33" s="57" t="s">
        <v>50</v>
      </c>
      <c r="AV33" s="59">
        <f t="shared" si="0"/>
        <v>24</v>
      </c>
      <c r="AW33" s="57"/>
      <c r="AX33" s="57"/>
      <c r="AY33" s="57"/>
      <c r="AZ33" s="57"/>
      <c r="BA33" s="57"/>
      <c r="BB33" s="57"/>
      <c r="BC33" s="57"/>
      <c r="BD33" s="57"/>
    </row>
    <row r="34" spans="1:56" s="5" customFormat="1" ht="15.75">
      <c r="A34" s="114" t="s">
        <v>136</v>
      </c>
      <c r="B34" s="115" t="s">
        <v>59</v>
      </c>
      <c r="C34" s="70" t="s">
        <v>166</v>
      </c>
      <c r="D34" s="57">
        <v>4</v>
      </c>
      <c r="E34" s="57">
        <v>2</v>
      </c>
      <c r="F34" s="57">
        <v>2</v>
      </c>
      <c r="G34" s="57">
        <v>2</v>
      </c>
      <c r="H34" s="57">
        <v>4</v>
      </c>
      <c r="I34" s="57">
        <v>2</v>
      </c>
      <c r="J34" s="57">
        <v>2</v>
      </c>
      <c r="K34" s="57">
        <v>2</v>
      </c>
      <c r="L34" s="57">
        <v>2</v>
      </c>
      <c r="M34" s="57">
        <v>4</v>
      </c>
      <c r="N34" s="57">
        <v>2</v>
      </c>
      <c r="O34" s="57">
        <v>2</v>
      </c>
      <c r="P34" s="57">
        <v>4</v>
      </c>
      <c r="Q34" s="57">
        <v>2</v>
      </c>
      <c r="R34" s="57">
        <v>2</v>
      </c>
      <c r="S34" s="57">
        <v>2</v>
      </c>
      <c r="T34" s="57" t="s">
        <v>193</v>
      </c>
      <c r="U34" s="57"/>
      <c r="V34" s="57"/>
      <c r="W34" s="57" t="s">
        <v>50</v>
      </c>
      <c r="X34" s="57" t="s">
        <v>50</v>
      </c>
      <c r="Y34" s="57" t="s">
        <v>50</v>
      </c>
      <c r="Z34" s="57" t="s">
        <v>50</v>
      </c>
      <c r="AA34" s="57" t="s">
        <v>50</v>
      </c>
      <c r="AB34" s="57" t="s">
        <v>50</v>
      </c>
      <c r="AC34" s="57" t="s">
        <v>50</v>
      </c>
      <c r="AD34" s="57" t="s">
        <v>50</v>
      </c>
      <c r="AE34" s="57" t="s">
        <v>50</v>
      </c>
      <c r="AF34" s="57" t="s">
        <v>50</v>
      </c>
      <c r="AG34" s="78" t="s">
        <v>50</v>
      </c>
      <c r="AH34" s="57" t="s">
        <v>50</v>
      </c>
      <c r="AI34" s="57" t="s">
        <v>50</v>
      </c>
      <c r="AJ34" s="57" t="s">
        <v>50</v>
      </c>
      <c r="AK34" s="57" t="s">
        <v>50</v>
      </c>
      <c r="AL34" s="57" t="s">
        <v>50</v>
      </c>
      <c r="AM34" s="57" t="s">
        <v>50</v>
      </c>
      <c r="AN34" s="57" t="s">
        <v>50</v>
      </c>
      <c r="AO34" s="57" t="s">
        <v>50</v>
      </c>
      <c r="AP34" s="57" t="s">
        <v>50</v>
      </c>
      <c r="AQ34" s="57" t="s">
        <v>50</v>
      </c>
      <c r="AR34" s="57" t="s">
        <v>50</v>
      </c>
      <c r="AS34" s="57" t="s">
        <v>50</v>
      </c>
      <c r="AT34" s="57" t="s">
        <v>50</v>
      </c>
      <c r="AU34" s="57" t="s">
        <v>50</v>
      </c>
      <c r="AV34" s="59">
        <f t="shared" si="0"/>
        <v>40</v>
      </c>
      <c r="AW34" s="57"/>
      <c r="AX34" s="57"/>
      <c r="AY34" s="57"/>
      <c r="AZ34" s="57"/>
      <c r="BA34" s="57"/>
      <c r="BB34" s="57"/>
      <c r="BC34" s="57"/>
      <c r="BD34" s="57"/>
    </row>
    <row r="35" spans="1:56" s="5" customFormat="1" ht="15.75">
      <c r="A35" s="114"/>
      <c r="B35" s="116"/>
      <c r="C35" s="70" t="s">
        <v>167</v>
      </c>
      <c r="D35" s="57">
        <v>1</v>
      </c>
      <c r="E35" s="57"/>
      <c r="F35" s="57"/>
      <c r="G35" s="57">
        <v>1</v>
      </c>
      <c r="H35" s="57">
        <v>1</v>
      </c>
      <c r="I35" s="57">
        <v>1</v>
      </c>
      <c r="J35" s="57"/>
      <c r="K35" s="57">
        <v>1</v>
      </c>
      <c r="L35" s="57"/>
      <c r="M35" s="57">
        <v>1</v>
      </c>
      <c r="N35" s="57">
        <v>1</v>
      </c>
      <c r="O35" s="57"/>
      <c r="P35" s="57">
        <v>1</v>
      </c>
      <c r="Q35" s="57"/>
      <c r="R35" s="57">
        <v>1</v>
      </c>
      <c r="S35" s="57">
        <v>1</v>
      </c>
      <c r="T35" s="57"/>
      <c r="U35" s="57"/>
      <c r="V35" s="57"/>
      <c r="W35" s="57" t="s">
        <v>50</v>
      </c>
      <c r="X35" s="57" t="s">
        <v>50</v>
      </c>
      <c r="Y35" s="57" t="s">
        <v>50</v>
      </c>
      <c r="Z35" s="57" t="s">
        <v>54</v>
      </c>
      <c r="AA35" s="57" t="s">
        <v>50</v>
      </c>
      <c r="AB35" s="57" t="s">
        <v>50</v>
      </c>
      <c r="AC35" s="57" t="s">
        <v>50</v>
      </c>
      <c r="AD35" s="57" t="s">
        <v>50</v>
      </c>
      <c r="AE35" s="57" t="s">
        <v>50</v>
      </c>
      <c r="AF35" s="57" t="s">
        <v>50</v>
      </c>
      <c r="AG35" s="78" t="s">
        <v>50</v>
      </c>
      <c r="AH35" s="57" t="s">
        <v>50</v>
      </c>
      <c r="AI35" s="57" t="s">
        <v>50</v>
      </c>
      <c r="AJ35" s="57" t="s">
        <v>50</v>
      </c>
      <c r="AK35" s="57" t="s">
        <v>50</v>
      </c>
      <c r="AL35" s="57" t="s">
        <v>50</v>
      </c>
      <c r="AM35" s="57" t="s">
        <v>50</v>
      </c>
      <c r="AN35" s="57" t="s">
        <v>50</v>
      </c>
      <c r="AO35" s="57" t="s">
        <v>50</v>
      </c>
      <c r="AP35" s="57" t="s">
        <v>50</v>
      </c>
      <c r="AQ35" s="57" t="s">
        <v>50</v>
      </c>
      <c r="AR35" s="57" t="s">
        <v>50</v>
      </c>
      <c r="AS35" s="57" t="s">
        <v>50</v>
      </c>
      <c r="AT35" s="57" t="s">
        <v>50</v>
      </c>
      <c r="AU35" s="57"/>
      <c r="AV35" s="59">
        <f t="shared" si="0"/>
        <v>10</v>
      </c>
      <c r="AW35" s="57"/>
      <c r="AX35" s="57"/>
      <c r="AY35" s="57"/>
      <c r="AZ35" s="57"/>
      <c r="BA35" s="57"/>
      <c r="BB35" s="57"/>
      <c r="BC35" s="57"/>
      <c r="BD35" s="57"/>
    </row>
    <row r="36" spans="1:56" s="5" customFormat="1" ht="15.75">
      <c r="A36" s="114"/>
      <c r="B36" s="115"/>
      <c r="C36" s="7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9"/>
      <c r="V36" s="57"/>
      <c r="W36" s="57" t="s">
        <v>50</v>
      </c>
      <c r="X36" s="57" t="s">
        <v>50</v>
      </c>
      <c r="Y36" s="57" t="s">
        <v>50</v>
      </c>
      <c r="Z36" s="57" t="s">
        <v>50</v>
      </c>
      <c r="AA36" s="57" t="s">
        <v>50</v>
      </c>
      <c r="AB36" s="57" t="s">
        <v>50</v>
      </c>
      <c r="AC36" s="57" t="s">
        <v>50</v>
      </c>
      <c r="AD36" s="57" t="s">
        <v>50</v>
      </c>
      <c r="AE36" s="57" t="s">
        <v>50</v>
      </c>
      <c r="AF36" s="57" t="s">
        <v>50</v>
      </c>
      <c r="AG36" s="78" t="s">
        <v>50</v>
      </c>
      <c r="AH36" s="57" t="s">
        <v>50</v>
      </c>
      <c r="AI36" s="57" t="s">
        <v>50</v>
      </c>
      <c r="AJ36" s="57" t="s">
        <v>50</v>
      </c>
      <c r="AK36" s="57" t="s">
        <v>50</v>
      </c>
      <c r="AL36" s="57" t="s">
        <v>50</v>
      </c>
      <c r="AM36" s="57" t="s">
        <v>50</v>
      </c>
      <c r="AN36" s="57" t="s">
        <v>50</v>
      </c>
      <c r="AO36" s="57" t="s">
        <v>50</v>
      </c>
      <c r="AP36" s="57" t="s">
        <v>50</v>
      </c>
      <c r="AQ36" s="57" t="s">
        <v>50</v>
      </c>
      <c r="AR36" s="57" t="s">
        <v>50</v>
      </c>
      <c r="AS36" s="57" t="s">
        <v>50</v>
      </c>
      <c r="AT36" s="57" t="s">
        <v>50</v>
      </c>
      <c r="AU36" s="57" t="s">
        <v>50</v>
      </c>
      <c r="AV36" s="59">
        <f t="shared" si="0"/>
        <v>0</v>
      </c>
      <c r="AW36" s="57"/>
      <c r="AX36" s="57"/>
      <c r="AY36" s="57"/>
      <c r="AZ36" s="57"/>
      <c r="BA36" s="57"/>
      <c r="BB36" s="57"/>
      <c r="BC36" s="57"/>
      <c r="BD36" s="57"/>
    </row>
    <row r="37" spans="1:56" s="5" customFormat="1" ht="15.75">
      <c r="A37" s="114"/>
      <c r="B37" s="116"/>
      <c r="C37" s="70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 t="s">
        <v>50</v>
      </c>
      <c r="X37" s="57" t="s">
        <v>50</v>
      </c>
      <c r="Y37" s="57" t="s">
        <v>50</v>
      </c>
      <c r="Z37" s="57" t="s">
        <v>50</v>
      </c>
      <c r="AA37" s="57" t="s">
        <v>50</v>
      </c>
      <c r="AB37" s="57" t="s">
        <v>50</v>
      </c>
      <c r="AC37" s="57" t="s">
        <v>50</v>
      </c>
      <c r="AD37" s="57" t="s">
        <v>50</v>
      </c>
      <c r="AE37" s="57" t="s">
        <v>50</v>
      </c>
      <c r="AF37" s="57" t="s">
        <v>50</v>
      </c>
      <c r="AG37" s="78" t="s">
        <v>50</v>
      </c>
      <c r="AH37" s="57" t="s">
        <v>50</v>
      </c>
      <c r="AI37" s="57" t="s">
        <v>50</v>
      </c>
      <c r="AJ37" s="57" t="s">
        <v>50</v>
      </c>
      <c r="AK37" s="57" t="s">
        <v>50</v>
      </c>
      <c r="AL37" s="57" t="s">
        <v>50</v>
      </c>
      <c r="AM37" s="57" t="s">
        <v>50</v>
      </c>
      <c r="AN37" s="57" t="s">
        <v>50</v>
      </c>
      <c r="AO37" s="57" t="s">
        <v>50</v>
      </c>
      <c r="AP37" s="57" t="s">
        <v>50</v>
      </c>
      <c r="AQ37" s="57" t="s">
        <v>50</v>
      </c>
      <c r="AR37" s="57" t="s">
        <v>50</v>
      </c>
      <c r="AS37" s="57" t="s">
        <v>54</v>
      </c>
      <c r="AT37" s="57" t="s">
        <v>50</v>
      </c>
      <c r="AU37" s="57"/>
      <c r="AV37" s="59">
        <f t="shared" si="0"/>
        <v>0</v>
      </c>
      <c r="AW37" s="57"/>
      <c r="AX37" s="57"/>
      <c r="AY37" s="57"/>
      <c r="AZ37" s="57"/>
      <c r="BA37" s="57"/>
      <c r="BB37" s="57"/>
      <c r="BC37" s="57"/>
      <c r="BD37" s="57"/>
    </row>
    <row r="38" spans="1:56" s="5" customFormat="1" ht="21">
      <c r="A38" s="71" t="s">
        <v>138</v>
      </c>
      <c r="B38" s="73" t="s">
        <v>137</v>
      </c>
      <c r="C38" s="74"/>
      <c r="D38" s="57" t="s">
        <v>50</v>
      </c>
      <c r="E38" s="57"/>
      <c r="F38" s="57" t="s">
        <v>50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78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9">
        <f>AV39</f>
        <v>640</v>
      </c>
      <c r="AW38" s="57"/>
      <c r="AX38" s="57"/>
      <c r="AY38" s="57"/>
      <c r="AZ38" s="57"/>
      <c r="BA38" s="57"/>
      <c r="BB38" s="57"/>
      <c r="BC38" s="57"/>
      <c r="BD38" s="57"/>
    </row>
    <row r="39" spans="1:56" s="5" customFormat="1" ht="21">
      <c r="A39" s="71" t="s">
        <v>139</v>
      </c>
      <c r="B39" s="73" t="s">
        <v>111</v>
      </c>
      <c r="C39" s="7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78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9">
        <f>AV40+AV42+AV44+AV45</f>
        <v>640</v>
      </c>
      <c r="AW39" s="57"/>
      <c r="AX39" s="57"/>
      <c r="AY39" s="57"/>
      <c r="AZ39" s="57"/>
      <c r="BA39" s="57"/>
      <c r="BB39" s="57"/>
      <c r="BC39" s="57"/>
      <c r="BD39" s="57"/>
    </row>
    <row r="40" spans="1:56" s="5" customFormat="1" ht="15.75">
      <c r="A40" s="115" t="s">
        <v>140</v>
      </c>
      <c r="B40" s="115" t="s">
        <v>174</v>
      </c>
      <c r="C40" s="70" t="s">
        <v>166</v>
      </c>
      <c r="D40" s="57">
        <v>10</v>
      </c>
      <c r="E40" s="57">
        <v>14</v>
      </c>
      <c r="F40" s="57">
        <v>10</v>
      </c>
      <c r="G40" s="57">
        <v>10</v>
      </c>
      <c r="H40" s="57">
        <v>10</v>
      </c>
      <c r="I40" s="57">
        <v>12</v>
      </c>
      <c r="J40" s="57">
        <v>10</v>
      </c>
      <c r="K40" s="57">
        <v>10</v>
      </c>
      <c r="L40" s="57">
        <v>10</v>
      </c>
      <c r="M40" s="57">
        <v>10</v>
      </c>
      <c r="N40" s="57">
        <v>10</v>
      </c>
      <c r="O40" s="57">
        <v>10</v>
      </c>
      <c r="P40" s="57">
        <v>10</v>
      </c>
      <c r="Q40" s="57">
        <v>10</v>
      </c>
      <c r="R40" s="57">
        <v>12</v>
      </c>
      <c r="S40" s="59">
        <v>10</v>
      </c>
      <c r="T40" s="57" t="s">
        <v>190</v>
      </c>
      <c r="U40" s="57"/>
      <c r="V40" s="57" t="s">
        <v>50</v>
      </c>
      <c r="W40" s="57">
        <v>16</v>
      </c>
      <c r="X40" s="78">
        <v>16</v>
      </c>
      <c r="Y40" s="78">
        <v>16</v>
      </c>
      <c r="Z40" s="78">
        <v>16</v>
      </c>
      <c r="AA40" s="78">
        <v>16</v>
      </c>
      <c r="AB40" s="78">
        <v>16</v>
      </c>
      <c r="AC40" s="78">
        <v>16</v>
      </c>
      <c r="AD40" s="78">
        <v>16</v>
      </c>
      <c r="AE40" s="78">
        <v>16</v>
      </c>
      <c r="AF40" s="78">
        <v>16</v>
      </c>
      <c r="AG40" s="78"/>
      <c r="AH40" s="57">
        <v>16</v>
      </c>
      <c r="AI40" s="78">
        <v>16</v>
      </c>
      <c r="AJ40" s="78">
        <v>16</v>
      </c>
      <c r="AK40" s="78">
        <v>16</v>
      </c>
      <c r="AL40" s="78">
        <v>16</v>
      </c>
      <c r="AM40" s="57">
        <v>15</v>
      </c>
      <c r="AN40" s="57">
        <v>15</v>
      </c>
      <c r="AO40" s="57">
        <v>15</v>
      </c>
      <c r="AP40" s="57">
        <v>15</v>
      </c>
      <c r="AQ40" s="57">
        <v>15</v>
      </c>
      <c r="AR40" s="57">
        <v>13</v>
      </c>
      <c r="AS40" s="57" t="s">
        <v>170</v>
      </c>
      <c r="AT40" s="57"/>
      <c r="AU40" s="59"/>
      <c r="AV40" s="59">
        <f>168+328</f>
        <v>496</v>
      </c>
      <c r="AW40" s="57"/>
      <c r="AX40" s="57"/>
      <c r="AY40" s="57"/>
      <c r="AZ40" s="57"/>
      <c r="BA40" s="57"/>
      <c r="BB40" s="57"/>
      <c r="BC40" s="57"/>
      <c r="BD40" s="57"/>
    </row>
    <row r="41" spans="1:56" s="5" customFormat="1" ht="15.75">
      <c r="A41" s="116"/>
      <c r="B41" s="116"/>
      <c r="C41" s="70" t="s">
        <v>167</v>
      </c>
      <c r="D41" s="57">
        <v>5</v>
      </c>
      <c r="E41" s="57">
        <v>5</v>
      </c>
      <c r="F41" s="57">
        <v>5</v>
      </c>
      <c r="G41" s="57">
        <v>5</v>
      </c>
      <c r="H41" s="57">
        <v>5</v>
      </c>
      <c r="I41" s="57">
        <v>5</v>
      </c>
      <c r="J41" s="57">
        <v>5</v>
      </c>
      <c r="K41" s="57">
        <v>5</v>
      </c>
      <c r="L41" s="57">
        <v>5</v>
      </c>
      <c r="M41" s="57">
        <v>5</v>
      </c>
      <c r="N41" s="57">
        <v>5</v>
      </c>
      <c r="O41" s="57">
        <v>5</v>
      </c>
      <c r="P41" s="57">
        <v>5</v>
      </c>
      <c r="Q41" s="57">
        <v>5</v>
      </c>
      <c r="R41" s="60">
        <v>3</v>
      </c>
      <c r="S41" s="57"/>
      <c r="T41" s="57"/>
      <c r="U41" s="57"/>
      <c r="V41" s="57"/>
      <c r="W41" s="57">
        <v>8</v>
      </c>
      <c r="X41" s="57">
        <v>8</v>
      </c>
      <c r="Y41" s="57">
        <v>8</v>
      </c>
      <c r="Z41" s="57">
        <v>8</v>
      </c>
      <c r="AA41" s="57">
        <v>8</v>
      </c>
      <c r="AB41" s="57">
        <v>8</v>
      </c>
      <c r="AC41" s="57">
        <v>8</v>
      </c>
      <c r="AD41" s="57">
        <v>8</v>
      </c>
      <c r="AE41" s="57">
        <v>8</v>
      </c>
      <c r="AF41" s="57">
        <v>8</v>
      </c>
      <c r="AG41" s="78"/>
      <c r="AH41" s="57">
        <v>8</v>
      </c>
      <c r="AI41" s="57">
        <v>8</v>
      </c>
      <c r="AJ41" s="57">
        <v>8</v>
      </c>
      <c r="AK41" s="57">
        <v>8</v>
      </c>
      <c r="AL41" s="57">
        <v>8</v>
      </c>
      <c r="AM41" s="57">
        <v>8</v>
      </c>
      <c r="AN41" s="57">
        <v>8</v>
      </c>
      <c r="AO41" s="57">
        <v>7</v>
      </c>
      <c r="AP41" s="57">
        <v>7</v>
      </c>
      <c r="AQ41" s="57">
        <v>3</v>
      </c>
      <c r="AR41" s="57"/>
      <c r="AS41" s="57"/>
      <c r="AT41" s="57"/>
      <c r="AU41" s="59"/>
      <c r="AV41" s="59">
        <f>73+153</f>
        <v>226</v>
      </c>
      <c r="AW41" s="57"/>
      <c r="AX41" s="57"/>
      <c r="AY41" s="57"/>
      <c r="AZ41" s="57"/>
      <c r="BA41" s="57"/>
      <c r="BB41" s="57"/>
      <c r="BC41" s="57"/>
      <c r="BD41" s="57"/>
    </row>
    <row r="42" spans="1:56" s="5" customFormat="1" ht="15.75">
      <c r="A42" s="114"/>
      <c r="B42" s="115"/>
      <c r="C42" s="70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78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9"/>
      <c r="AV42" s="59"/>
      <c r="AW42" s="57"/>
      <c r="AX42" s="57"/>
      <c r="AY42" s="57"/>
      <c r="AZ42" s="57"/>
      <c r="BA42" s="57"/>
      <c r="BB42" s="57"/>
      <c r="BC42" s="57"/>
      <c r="BD42" s="57"/>
    </row>
    <row r="43" spans="1:56" s="5" customFormat="1" ht="15.75">
      <c r="A43" s="114"/>
      <c r="B43" s="116"/>
      <c r="C43" s="70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78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9"/>
      <c r="AW43" s="57"/>
      <c r="AX43" s="57"/>
      <c r="AY43" s="57"/>
      <c r="AZ43" s="57"/>
      <c r="BA43" s="57"/>
      <c r="BB43" s="57"/>
      <c r="BC43" s="57"/>
      <c r="BD43" s="57"/>
    </row>
    <row r="44" spans="1:56" s="5" customFormat="1" ht="15.75">
      <c r="A44" s="75" t="s">
        <v>89</v>
      </c>
      <c r="B44" s="76" t="s">
        <v>75</v>
      </c>
      <c r="C44" s="7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6</v>
      </c>
      <c r="X44" s="57">
        <v>6</v>
      </c>
      <c r="Y44" s="57">
        <v>6</v>
      </c>
      <c r="Z44" s="57">
        <v>6</v>
      </c>
      <c r="AA44" s="57">
        <v>6</v>
      </c>
      <c r="AB44" s="57">
        <v>6</v>
      </c>
      <c r="AC44" s="57">
        <v>6</v>
      </c>
      <c r="AD44" s="57">
        <v>6</v>
      </c>
      <c r="AE44" s="57">
        <v>6</v>
      </c>
      <c r="AF44" s="57">
        <v>6</v>
      </c>
      <c r="AG44" s="78"/>
      <c r="AH44" s="57">
        <v>6</v>
      </c>
      <c r="AI44" s="57">
        <v>6</v>
      </c>
      <c r="AJ44" s="57">
        <v>6</v>
      </c>
      <c r="AK44" s="57">
        <v>6</v>
      </c>
      <c r="AL44" s="57">
        <v>6</v>
      </c>
      <c r="AM44" s="57">
        <v>6</v>
      </c>
      <c r="AN44" s="57">
        <v>6</v>
      </c>
      <c r="AO44" s="57">
        <v>6</v>
      </c>
      <c r="AP44" s="57" t="s">
        <v>50</v>
      </c>
      <c r="AQ44" s="57" t="s">
        <v>50</v>
      </c>
      <c r="AR44" s="57"/>
      <c r="AS44" s="57" t="s">
        <v>170</v>
      </c>
      <c r="AT44" s="57"/>
      <c r="AU44" s="59"/>
      <c r="AV44" s="59">
        <f>SUM(D44:AU44)</f>
        <v>108</v>
      </c>
      <c r="AW44" s="57"/>
      <c r="AX44" s="57"/>
      <c r="AY44" s="57"/>
      <c r="AZ44" s="57"/>
      <c r="BA44" s="57"/>
      <c r="BB44" s="57"/>
      <c r="BC44" s="57"/>
      <c r="BD44" s="57"/>
    </row>
    <row r="45" spans="1:56" s="5" customFormat="1" ht="15.75">
      <c r="A45" s="36" t="s">
        <v>110</v>
      </c>
      <c r="B45" s="8" t="s">
        <v>76</v>
      </c>
      <c r="C45" s="4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 t="s">
        <v>50</v>
      </c>
      <c r="Y45" s="12" t="s">
        <v>50</v>
      </c>
      <c r="Z45" s="12" t="s">
        <v>50</v>
      </c>
      <c r="AA45" s="12" t="s">
        <v>50</v>
      </c>
      <c r="AB45" s="12" t="s">
        <v>50</v>
      </c>
      <c r="AC45" s="12" t="s">
        <v>50</v>
      </c>
      <c r="AD45" s="12" t="s">
        <v>50</v>
      </c>
      <c r="AE45" s="12" t="s">
        <v>50</v>
      </c>
      <c r="AF45" s="12" t="s">
        <v>50</v>
      </c>
      <c r="AG45" s="12">
        <v>36</v>
      </c>
      <c r="AH45" s="12" t="s">
        <v>50</v>
      </c>
      <c r="AI45" s="12" t="s">
        <v>50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8"/>
      <c r="AV45" s="18">
        <f>SUM(D45:AU45)</f>
        <v>36</v>
      </c>
      <c r="AW45" s="12"/>
      <c r="AX45" s="12"/>
      <c r="AY45" s="12"/>
      <c r="AZ45" s="12"/>
      <c r="BA45" s="12"/>
      <c r="BB45" s="12"/>
      <c r="BC45" s="12"/>
      <c r="BD45" s="12"/>
    </row>
    <row r="46" spans="1:56" s="5" customFormat="1" ht="15.75">
      <c r="A46" s="24"/>
      <c r="B46" s="104" t="s">
        <v>62</v>
      </c>
      <c r="C46" s="108"/>
      <c r="D46" s="18">
        <f>D7++D9+D11+D13+D15+D17+D20+D22+D26+D28+D30+D32+D34+D40+D44</f>
        <v>32</v>
      </c>
      <c r="E46" s="18">
        <f aca="true" t="shared" si="1" ref="E46:S46">E7++E9+E11+E13+E15+E17+E20+E22+E26+E28+E30+E32+E34+E40+E44</f>
        <v>37</v>
      </c>
      <c r="F46" s="18">
        <f t="shared" si="1"/>
        <v>36</v>
      </c>
      <c r="G46" s="18">
        <f t="shared" si="1"/>
        <v>36</v>
      </c>
      <c r="H46" s="18">
        <f t="shared" si="1"/>
        <v>36</v>
      </c>
      <c r="I46" s="18">
        <f t="shared" si="1"/>
        <v>36</v>
      </c>
      <c r="J46" s="18">
        <f t="shared" si="1"/>
        <v>36</v>
      </c>
      <c r="K46" s="18">
        <f t="shared" si="1"/>
        <v>36</v>
      </c>
      <c r="L46" s="18">
        <f t="shared" si="1"/>
        <v>36</v>
      </c>
      <c r="M46" s="18">
        <f t="shared" si="1"/>
        <v>36</v>
      </c>
      <c r="N46" s="18">
        <f t="shared" si="1"/>
        <v>36</v>
      </c>
      <c r="O46" s="18">
        <f t="shared" si="1"/>
        <v>36</v>
      </c>
      <c r="P46" s="18">
        <f t="shared" si="1"/>
        <v>36</v>
      </c>
      <c r="Q46" s="18">
        <f t="shared" si="1"/>
        <v>36</v>
      </c>
      <c r="R46" s="18">
        <v>36</v>
      </c>
      <c r="S46" s="18">
        <f t="shared" si="1"/>
        <v>36</v>
      </c>
      <c r="T46" s="18">
        <f>T9+T11+T22+T26+T28+T30+T32+T44</f>
        <v>6</v>
      </c>
      <c r="U46" s="18"/>
      <c r="V46" s="54"/>
      <c r="W46" s="18">
        <f>W22+W26+W28+W30+W32+W40</f>
        <v>30</v>
      </c>
      <c r="X46" s="18">
        <v>36</v>
      </c>
      <c r="Y46" s="18">
        <v>36</v>
      </c>
      <c r="Z46" s="18">
        <v>36</v>
      </c>
      <c r="AA46" s="18">
        <v>36</v>
      </c>
      <c r="AB46" s="18">
        <v>36</v>
      </c>
      <c r="AC46" s="18">
        <v>36</v>
      </c>
      <c r="AD46" s="18">
        <v>36</v>
      </c>
      <c r="AE46" s="18">
        <v>36</v>
      </c>
      <c r="AF46" s="18">
        <v>36</v>
      </c>
      <c r="AG46" s="18">
        <v>36</v>
      </c>
      <c r="AH46" s="18">
        <v>36</v>
      </c>
      <c r="AI46" s="18">
        <v>36</v>
      </c>
      <c r="AJ46" s="18">
        <v>36</v>
      </c>
      <c r="AK46" s="18">
        <v>36</v>
      </c>
      <c r="AL46" s="18">
        <v>36</v>
      </c>
      <c r="AM46" s="18">
        <v>36</v>
      </c>
      <c r="AN46" s="18">
        <v>36</v>
      </c>
      <c r="AO46" s="18">
        <v>36</v>
      </c>
      <c r="AP46" s="18">
        <f>AP9+AP11+AP17+AP20+AP22+AP26+AP30+AP32+AP40</f>
        <v>31</v>
      </c>
      <c r="AQ46" s="18">
        <f>AQ11+AQ26+AQ30+AQ40</f>
        <v>21</v>
      </c>
      <c r="AR46" s="18">
        <v>15</v>
      </c>
      <c r="AS46" s="18">
        <v>2</v>
      </c>
      <c r="AT46" s="55"/>
      <c r="AU46" s="18"/>
      <c r="AV46" s="18">
        <v>1278</v>
      </c>
      <c r="AW46" s="56">
        <f>V46+AT46</f>
        <v>0</v>
      </c>
      <c r="AX46" s="12"/>
      <c r="AY46" s="12"/>
      <c r="AZ46" s="12"/>
      <c r="BA46" s="12"/>
      <c r="BB46" s="12"/>
      <c r="BC46" s="12"/>
      <c r="BD46" s="12"/>
    </row>
    <row r="47" spans="1:66" s="5" customFormat="1" ht="15.75">
      <c r="A47" s="18"/>
      <c r="B47" s="104" t="s">
        <v>63</v>
      </c>
      <c r="C47" s="105"/>
      <c r="D47" s="25">
        <f>D7+D8+D9+D10+D11+D12+D13+D14+D16+D15+D17+D18+D20+D21+D23+D26+D27+D28+D29+D30+D31+D32+D33+D34+D35+D40+D41+D44</f>
        <v>45</v>
      </c>
      <c r="E47" s="25">
        <f aca="true" t="shared" si="2" ref="E47:Q47">E7+E8+E9+E10+E11+E12+E13+E14+E16+E15+E17+E18+E20+E21+E23+E26+E27+E28+E29+E30+E31+E32+E33+E34+E35+E40+E41+E44</f>
        <v>50</v>
      </c>
      <c r="F47" s="25">
        <f t="shared" si="2"/>
        <v>50</v>
      </c>
      <c r="G47" s="25">
        <f t="shared" si="2"/>
        <v>51</v>
      </c>
      <c r="H47" s="25">
        <f t="shared" si="2"/>
        <v>52</v>
      </c>
      <c r="I47" s="25">
        <f t="shared" si="2"/>
        <v>50</v>
      </c>
      <c r="J47" s="25">
        <f t="shared" si="2"/>
        <v>50</v>
      </c>
      <c r="K47" s="25">
        <f t="shared" si="2"/>
        <v>52</v>
      </c>
      <c r="L47" s="25">
        <f t="shared" si="2"/>
        <v>49</v>
      </c>
      <c r="M47" s="25">
        <f t="shared" si="2"/>
        <v>54</v>
      </c>
      <c r="N47" s="25">
        <f t="shared" si="2"/>
        <v>51</v>
      </c>
      <c r="O47" s="25">
        <f t="shared" si="2"/>
        <v>46</v>
      </c>
      <c r="P47" s="25">
        <f t="shared" si="2"/>
        <v>49</v>
      </c>
      <c r="Q47" s="25">
        <f t="shared" si="2"/>
        <v>50</v>
      </c>
      <c r="R47" s="25">
        <v>48</v>
      </c>
      <c r="S47" s="25">
        <f>S7+S8+S9+S10+S11+S12+S13+S14+S15+S16+S17+S18+S20+S21+S22+S23+S26+S27+S28+S29+S30+S31+S32+S33+S35+S34+S40</f>
        <v>44</v>
      </c>
      <c r="T47" s="25">
        <v>4</v>
      </c>
      <c r="U47" s="25"/>
      <c r="V47" s="54"/>
      <c r="W47" s="25">
        <f>W22+W23+W26+W27+W28+W29+W30+W31+W32+W33+W40+W41</f>
        <v>44</v>
      </c>
      <c r="X47" s="25">
        <v>51</v>
      </c>
      <c r="Y47" s="25">
        <v>51</v>
      </c>
      <c r="Z47" s="25">
        <v>51</v>
      </c>
      <c r="AA47" s="25">
        <f>AA9+AA17+AA18+AA20+AA22+AA23+AA26+AA27+AA28+AA29+AA30+AA31+AA32+AA33+AA40+AA41+AA44</f>
        <v>52</v>
      </c>
      <c r="AB47" s="25">
        <f>AB9+AB17+AB18+AB20+AB22+AB23+AB26+AB27+AB28+AB29+AB30+AB31+AB32+AB33+AB40+AB41+AB44</f>
        <v>53</v>
      </c>
      <c r="AC47" s="25">
        <v>51</v>
      </c>
      <c r="AD47" s="25">
        <v>51</v>
      </c>
      <c r="AE47" s="25">
        <v>51</v>
      </c>
      <c r="AF47" s="25">
        <v>51</v>
      </c>
      <c r="AG47" s="25">
        <v>51</v>
      </c>
      <c r="AH47" s="25">
        <f>AH46+AH41+AH33+AH31+AH27+AH23+AH18+AH12</f>
        <v>51</v>
      </c>
      <c r="AI47" s="25">
        <f>AI46*(1+42%)</f>
        <v>51.12</v>
      </c>
      <c r="AJ47" s="25">
        <f>AJ46+AJ41+AJ33+AJ31+AJ27+AJ23+AJ18+AJ12</f>
        <v>51</v>
      </c>
      <c r="AK47" s="25">
        <f>AK46+AK41+AK33+AK31+AK27+AK21+AK18</f>
        <v>50</v>
      </c>
      <c r="AL47" s="25">
        <f>AL46+AL41+AL33+AL27+AL23+AL18+AL12</f>
        <v>50</v>
      </c>
      <c r="AM47" s="25">
        <f>AM46*(1+42%)</f>
        <v>51.12</v>
      </c>
      <c r="AN47" s="25">
        <f>AN46*(1+42%)</f>
        <v>51.12</v>
      </c>
      <c r="AO47" s="25">
        <f>AO46*(1+42%)</f>
        <v>51.12</v>
      </c>
      <c r="AP47" s="25">
        <f>AP46+AP41+AP31+AP27+AP23+AP21+AP18+AP12</f>
        <v>45</v>
      </c>
      <c r="AQ47" s="25">
        <f>AQ46+AQ41+AQ27+AQ12</f>
        <v>26</v>
      </c>
      <c r="AR47" s="25">
        <v>1</v>
      </c>
      <c r="AS47" s="25"/>
      <c r="AT47" s="55"/>
      <c r="AU47" s="25"/>
      <c r="AV47" s="25">
        <v>1817</v>
      </c>
      <c r="AW47" s="25">
        <f>V47+AT47</f>
        <v>0</v>
      </c>
      <c r="AX47" s="18"/>
      <c r="AY47" s="18"/>
      <c r="AZ47" s="18"/>
      <c r="BA47" s="18"/>
      <c r="BB47" s="18"/>
      <c r="BC47" s="18"/>
      <c r="BD47" s="18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5" customFormat="1" ht="15.75">
      <c r="A48" s="51" t="s">
        <v>171</v>
      </c>
      <c r="B48" s="53" t="s">
        <v>173</v>
      </c>
      <c r="C48" s="43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9"/>
      <c r="W48" s="9"/>
      <c r="X48" s="9"/>
      <c r="Y48" s="9"/>
      <c r="Z48" s="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50">
        <f>AV47-AV46</f>
        <v>539</v>
      </c>
      <c r="AW48" s="10"/>
      <c r="AX48" s="10"/>
      <c r="AY48" s="10"/>
      <c r="AZ48" s="10"/>
      <c r="BA48" s="9"/>
      <c r="BB48" s="10"/>
      <c r="BC48" s="10"/>
      <c r="BD48" s="10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5" customFormat="1" ht="22.5">
      <c r="A49" s="52" t="s">
        <v>172</v>
      </c>
      <c r="B49" s="26"/>
      <c r="C49" s="43"/>
      <c r="D49" s="9"/>
      <c r="E49" s="10"/>
      <c r="F49" s="10"/>
      <c r="G49" s="10"/>
      <c r="H49" s="10"/>
      <c r="I49" s="10"/>
      <c r="J49" s="10"/>
      <c r="K49" s="10"/>
      <c r="L49" s="99" t="s">
        <v>165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10"/>
      <c r="AR49" s="10"/>
      <c r="AS49" s="10"/>
      <c r="AT49" s="10"/>
      <c r="AU49" s="10"/>
      <c r="AV49" s="11"/>
      <c r="AW49" s="10"/>
      <c r="AX49" s="10"/>
      <c r="AY49" s="10"/>
      <c r="AZ49" s="10"/>
      <c r="BA49" s="9"/>
      <c r="BB49" s="10"/>
      <c r="BC49" s="10"/>
      <c r="BD49" s="10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5" s="5" customFormat="1" ht="15.75">
      <c r="A50" s="109" t="s">
        <v>71</v>
      </c>
      <c r="B50" s="83" t="s">
        <v>60</v>
      </c>
      <c r="C50" s="101" t="s">
        <v>65</v>
      </c>
      <c r="D50" s="97" t="s">
        <v>0</v>
      </c>
      <c r="E50" s="97"/>
      <c r="F50" s="97"/>
      <c r="G50" s="97"/>
      <c r="H50" s="97"/>
      <c r="I50" s="97" t="s">
        <v>1</v>
      </c>
      <c r="J50" s="97"/>
      <c r="K50" s="97"/>
      <c r="L50" s="97"/>
      <c r="M50" s="83" t="s">
        <v>35</v>
      </c>
      <c r="N50" s="97" t="s">
        <v>2</v>
      </c>
      <c r="O50" s="97"/>
      <c r="P50" s="97"/>
      <c r="Q50" s="83" t="s">
        <v>25</v>
      </c>
      <c r="R50" s="97" t="s">
        <v>3</v>
      </c>
      <c r="S50" s="97"/>
      <c r="T50" s="97"/>
      <c r="U50" s="97"/>
      <c r="V50" s="13"/>
      <c r="W50" s="97" t="s">
        <v>30</v>
      </c>
      <c r="X50" s="97"/>
      <c r="Y50" s="97"/>
      <c r="Z50" s="13"/>
      <c r="AA50" s="92" t="s">
        <v>4</v>
      </c>
      <c r="AB50" s="93"/>
      <c r="AC50" s="94"/>
      <c r="AD50" s="83" t="s">
        <v>26</v>
      </c>
      <c r="AE50" s="97" t="s">
        <v>5</v>
      </c>
      <c r="AF50" s="97"/>
      <c r="AG50" s="97"/>
      <c r="AH50" s="97"/>
      <c r="AI50" s="97" t="s">
        <v>6</v>
      </c>
      <c r="AJ50" s="91"/>
      <c r="AK50" s="91"/>
      <c r="AL50" s="91"/>
      <c r="AM50" s="13"/>
      <c r="AN50" s="97" t="s">
        <v>7</v>
      </c>
      <c r="AO50" s="97"/>
      <c r="AP50" s="97"/>
      <c r="AQ50" s="13"/>
      <c r="AR50" s="97" t="s">
        <v>8</v>
      </c>
      <c r="AS50" s="97"/>
      <c r="AT50" s="97"/>
      <c r="AU50" s="91"/>
      <c r="AV50" s="97" t="s">
        <v>9</v>
      </c>
      <c r="AW50" s="97"/>
      <c r="AX50" s="97"/>
      <c r="AY50" s="97"/>
      <c r="AZ50" s="97"/>
      <c r="BA50" s="97" t="s">
        <v>10</v>
      </c>
      <c r="BB50" s="97"/>
      <c r="BC50" s="97"/>
      <c r="BD50" s="97"/>
      <c r="BE50" s="3"/>
      <c r="BF50" s="4"/>
      <c r="BG50" s="3"/>
      <c r="BH50" s="3"/>
      <c r="BI50" s="3"/>
      <c r="BJ50" s="3"/>
      <c r="BK50" s="3"/>
      <c r="BL50" s="3"/>
      <c r="BM50" s="3"/>
    </row>
    <row r="51" spans="1:65" s="5" customFormat="1" ht="15.75">
      <c r="A51" s="110"/>
      <c r="B51" s="95"/>
      <c r="C51" s="102"/>
      <c r="D51" s="95" t="s">
        <v>11</v>
      </c>
      <c r="E51" s="95" t="s">
        <v>11</v>
      </c>
      <c r="F51" s="95" t="s">
        <v>11</v>
      </c>
      <c r="G51" s="95" t="s">
        <v>11</v>
      </c>
      <c r="H51" s="14"/>
      <c r="I51" s="95" t="s">
        <v>12</v>
      </c>
      <c r="J51" s="95" t="s">
        <v>12</v>
      </c>
      <c r="K51" s="95" t="s">
        <v>12</v>
      </c>
      <c r="L51" s="95" t="s">
        <v>32</v>
      </c>
      <c r="M51" s="95"/>
      <c r="N51" s="95" t="s">
        <v>13</v>
      </c>
      <c r="O51" s="95" t="s">
        <v>13</v>
      </c>
      <c r="P51" s="95" t="s">
        <v>13</v>
      </c>
      <c r="Q51" s="95"/>
      <c r="R51" s="95" t="s">
        <v>14</v>
      </c>
      <c r="S51" s="95" t="s">
        <v>14</v>
      </c>
      <c r="T51" s="95" t="s">
        <v>14</v>
      </c>
      <c r="U51" s="14"/>
      <c r="V51" s="95" t="s">
        <v>44</v>
      </c>
      <c r="W51" s="95" t="s">
        <v>15</v>
      </c>
      <c r="X51" s="95" t="s">
        <v>15</v>
      </c>
      <c r="Y51" s="14"/>
      <c r="Z51" s="14" t="s">
        <v>15</v>
      </c>
      <c r="AA51" s="95" t="s">
        <v>16</v>
      </c>
      <c r="AB51" s="95" t="s">
        <v>16</v>
      </c>
      <c r="AC51" s="95" t="s">
        <v>16</v>
      </c>
      <c r="AD51" s="95"/>
      <c r="AE51" s="95" t="s">
        <v>17</v>
      </c>
      <c r="AF51" s="95" t="s">
        <v>17</v>
      </c>
      <c r="AG51" s="95" t="s">
        <v>17</v>
      </c>
      <c r="AH51" s="95" t="s">
        <v>17</v>
      </c>
      <c r="AI51" s="95" t="s">
        <v>18</v>
      </c>
      <c r="AJ51" s="95" t="s">
        <v>18</v>
      </c>
      <c r="AK51" s="95" t="s">
        <v>18</v>
      </c>
      <c r="AL51" s="14"/>
      <c r="AM51" s="95" t="s">
        <v>42</v>
      </c>
      <c r="AN51" s="95" t="s">
        <v>19</v>
      </c>
      <c r="AO51" s="95" t="s">
        <v>19</v>
      </c>
      <c r="AP51" s="95" t="s">
        <v>19</v>
      </c>
      <c r="AQ51" s="14" t="s">
        <v>19</v>
      </c>
      <c r="AR51" s="95" t="s">
        <v>20</v>
      </c>
      <c r="AS51" s="95" t="s">
        <v>20</v>
      </c>
      <c r="AT51" s="95" t="s">
        <v>20</v>
      </c>
      <c r="AU51" s="27"/>
      <c r="AV51" s="106" t="s">
        <v>23</v>
      </c>
      <c r="AW51" s="95" t="s">
        <v>21</v>
      </c>
      <c r="AX51" s="95" t="s">
        <v>21</v>
      </c>
      <c r="AY51" s="95" t="s">
        <v>21</v>
      </c>
      <c r="AZ51" s="95" t="s">
        <v>37</v>
      </c>
      <c r="BA51" s="95" t="s">
        <v>22</v>
      </c>
      <c r="BB51" s="95" t="s">
        <v>22</v>
      </c>
      <c r="BC51" s="95" t="s">
        <v>22</v>
      </c>
      <c r="BD51" s="95" t="s">
        <v>22</v>
      </c>
      <c r="BE51" s="3"/>
      <c r="BF51" s="4"/>
      <c r="BG51" s="3"/>
      <c r="BH51" s="3"/>
      <c r="BI51" s="3"/>
      <c r="BJ51" s="3"/>
      <c r="BK51" s="3"/>
      <c r="BL51" s="3"/>
      <c r="BM51" s="3"/>
    </row>
    <row r="52" spans="1:65" s="5" customFormat="1" ht="15.75">
      <c r="A52" s="110"/>
      <c r="B52" s="95"/>
      <c r="C52" s="102"/>
      <c r="D52" s="84"/>
      <c r="E52" s="84"/>
      <c r="F52" s="84"/>
      <c r="G52" s="84"/>
      <c r="H52" s="16" t="s">
        <v>43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16" t="s">
        <v>38</v>
      </c>
      <c r="V52" s="84"/>
      <c r="W52" s="84"/>
      <c r="X52" s="84"/>
      <c r="Y52" s="16" t="s">
        <v>31</v>
      </c>
      <c r="Z52" s="16" t="s">
        <v>16</v>
      </c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16" t="s">
        <v>36</v>
      </c>
      <c r="AM52" s="84"/>
      <c r="AN52" s="84"/>
      <c r="AO52" s="84"/>
      <c r="AP52" s="84"/>
      <c r="AQ52" s="16" t="s">
        <v>20</v>
      </c>
      <c r="AR52" s="84"/>
      <c r="AS52" s="84"/>
      <c r="AT52" s="84"/>
      <c r="AU52" s="24" t="s">
        <v>45</v>
      </c>
      <c r="AV52" s="107"/>
      <c r="AW52" s="84"/>
      <c r="AX52" s="84"/>
      <c r="AY52" s="84"/>
      <c r="AZ52" s="84"/>
      <c r="BA52" s="84"/>
      <c r="BB52" s="84"/>
      <c r="BC52" s="84"/>
      <c r="BD52" s="84"/>
      <c r="BE52" s="3"/>
      <c r="BF52" s="4"/>
      <c r="BG52" s="3"/>
      <c r="BH52" s="3"/>
      <c r="BI52" s="3"/>
      <c r="BJ52" s="3"/>
      <c r="BK52" s="3"/>
      <c r="BL52" s="3"/>
      <c r="BM52" s="3"/>
    </row>
    <row r="53" spans="1:59" s="5" customFormat="1" ht="15.75">
      <c r="A53" s="111"/>
      <c r="B53" s="84"/>
      <c r="C53" s="103"/>
      <c r="D53" s="15">
        <v>1</v>
      </c>
      <c r="E53" s="16">
        <v>2</v>
      </c>
      <c r="F53" s="16">
        <v>3</v>
      </c>
      <c r="G53" s="16">
        <v>4</v>
      </c>
      <c r="H53" s="16">
        <v>5</v>
      </c>
      <c r="I53" s="16">
        <v>6</v>
      </c>
      <c r="J53" s="16">
        <v>7</v>
      </c>
      <c r="K53" s="16">
        <v>8</v>
      </c>
      <c r="L53" s="16">
        <v>9</v>
      </c>
      <c r="M53" s="16">
        <v>10</v>
      </c>
      <c r="N53" s="16">
        <v>11</v>
      </c>
      <c r="O53" s="16">
        <v>12</v>
      </c>
      <c r="P53" s="16">
        <v>13</v>
      </c>
      <c r="Q53" s="16">
        <v>14</v>
      </c>
      <c r="R53" s="16">
        <v>15</v>
      </c>
      <c r="S53" s="16">
        <v>16</v>
      </c>
      <c r="T53" s="16" t="s">
        <v>87</v>
      </c>
      <c r="U53" s="16">
        <v>18</v>
      </c>
      <c r="V53" s="16">
        <v>19</v>
      </c>
      <c r="W53" s="16">
        <v>20</v>
      </c>
      <c r="X53" s="16">
        <v>21</v>
      </c>
      <c r="Y53" s="16">
        <v>22</v>
      </c>
      <c r="Z53" s="16">
        <v>23</v>
      </c>
      <c r="AA53" s="16">
        <v>24</v>
      </c>
      <c r="AB53" s="16">
        <v>25</v>
      </c>
      <c r="AC53" s="16">
        <v>26</v>
      </c>
      <c r="AD53" s="16">
        <v>27</v>
      </c>
      <c r="AE53" s="16">
        <v>28</v>
      </c>
      <c r="AF53" s="16">
        <v>29</v>
      </c>
      <c r="AG53" s="16">
        <v>30</v>
      </c>
      <c r="AH53" s="16">
        <v>31</v>
      </c>
      <c r="AI53" s="16">
        <v>32</v>
      </c>
      <c r="AJ53" s="16">
        <v>33</v>
      </c>
      <c r="AK53" s="16">
        <v>34</v>
      </c>
      <c r="AL53" s="16">
        <v>35</v>
      </c>
      <c r="AM53" s="16">
        <v>36</v>
      </c>
      <c r="AN53" s="16">
        <v>37</v>
      </c>
      <c r="AO53" s="16">
        <v>38</v>
      </c>
      <c r="AP53" s="16">
        <v>39</v>
      </c>
      <c r="AQ53" s="16">
        <v>40</v>
      </c>
      <c r="AR53" s="16">
        <v>41</v>
      </c>
      <c r="AS53" s="16">
        <v>42</v>
      </c>
      <c r="AT53" s="16">
        <v>43</v>
      </c>
      <c r="AU53" s="19" t="s">
        <v>40</v>
      </c>
      <c r="AV53" s="17" t="s">
        <v>39</v>
      </c>
      <c r="AW53" s="16" t="s">
        <v>39</v>
      </c>
      <c r="AX53" s="16" t="s">
        <v>39</v>
      </c>
      <c r="AY53" s="16" t="s">
        <v>39</v>
      </c>
      <c r="AZ53" s="16" t="s">
        <v>39</v>
      </c>
      <c r="BA53" s="16" t="s">
        <v>39</v>
      </c>
      <c r="BB53" s="16" t="s">
        <v>39</v>
      </c>
      <c r="BC53" s="16" t="s">
        <v>39</v>
      </c>
      <c r="BD53" s="16" t="s">
        <v>41</v>
      </c>
      <c r="BE53" s="3"/>
      <c r="BF53" s="3"/>
      <c r="BG53" s="3"/>
    </row>
    <row r="54" spans="1:59" s="5" customFormat="1" ht="21">
      <c r="A54" s="22" t="s">
        <v>121</v>
      </c>
      <c r="B54" s="7" t="s">
        <v>78</v>
      </c>
      <c r="C54" s="4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9"/>
      <c r="AV54" s="30">
        <f>AV55+AV59+AV57</f>
        <v>168</v>
      </c>
      <c r="AW54" s="28"/>
      <c r="AX54" s="28"/>
      <c r="AY54" s="28"/>
      <c r="AZ54" s="28"/>
      <c r="BA54" s="28"/>
      <c r="BB54" s="28"/>
      <c r="BC54" s="28"/>
      <c r="BD54" s="28"/>
      <c r="BE54" s="3"/>
      <c r="BF54" s="3"/>
      <c r="BG54" s="3"/>
    </row>
    <row r="55" spans="1:56" s="5" customFormat="1" ht="15.75">
      <c r="A55" s="90" t="s">
        <v>143</v>
      </c>
      <c r="B55" s="85" t="s">
        <v>51</v>
      </c>
      <c r="C55" s="40" t="s">
        <v>166</v>
      </c>
      <c r="D55" s="12"/>
      <c r="E55" s="12"/>
      <c r="F55" s="12">
        <v>4</v>
      </c>
      <c r="G55" s="12">
        <v>2</v>
      </c>
      <c r="H55" s="12">
        <v>4</v>
      </c>
      <c r="I55" s="12">
        <v>2</v>
      </c>
      <c r="J55" s="12">
        <v>2</v>
      </c>
      <c r="K55" s="12">
        <v>2</v>
      </c>
      <c r="L55" s="12">
        <v>2</v>
      </c>
      <c r="M55" s="12">
        <v>2</v>
      </c>
      <c r="N55" s="12">
        <v>2</v>
      </c>
      <c r="O55" s="12">
        <v>2</v>
      </c>
      <c r="P55" s="12">
        <v>2</v>
      </c>
      <c r="Q55" s="12">
        <v>2</v>
      </c>
      <c r="R55" s="12">
        <v>2</v>
      </c>
      <c r="S55" s="12">
        <v>2</v>
      </c>
      <c r="T55" s="12"/>
      <c r="U55" s="12" t="s">
        <v>50</v>
      </c>
      <c r="V55" s="12"/>
      <c r="W55" s="12"/>
      <c r="X55" s="12">
        <v>4</v>
      </c>
      <c r="Y55" s="12">
        <v>4</v>
      </c>
      <c r="Z55" s="12">
        <v>2</v>
      </c>
      <c r="AA55" s="12">
        <v>2</v>
      </c>
      <c r="AB55" s="12">
        <v>2</v>
      </c>
      <c r="AC55" s="12">
        <v>2</v>
      </c>
      <c r="AD55" s="12">
        <v>2</v>
      </c>
      <c r="AE55" s="12">
        <v>2</v>
      </c>
      <c r="AF55" s="12">
        <v>2</v>
      </c>
      <c r="AG55" s="12">
        <v>2</v>
      </c>
      <c r="AH55" s="12">
        <v>2</v>
      </c>
      <c r="AI55" s="12">
        <v>2</v>
      </c>
      <c r="AJ55" s="12">
        <v>2</v>
      </c>
      <c r="AK55" s="12">
        <v>2</v>
      </c>
      <c r="AL55" s="12">
        <v>4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8">
        <f>SUM(D55:AU55)</f>
        <v>68</v>
      </c>
      <c r="AW55" s="12"/>
      <c r="AX55" s="12"/>
      <c r="AY55" s="12"/>
      <c r="AZ55" s="12"/>
      <c r="BA55" s="12"/>
      <c r="BB55" s="12"/>
      <c r="BC55" s="12"/>
      <c r="BD55" s="12"/>
    </row>
    <row r="56" spans="1:56" s="5" customFormat="1" ht="15.75">
      <c r="A56" s="90"/>
      <c r="B56" s="86"/>
      <c r="C56" s="40" t="s">
        <v>167</v>
      </c>
      <c r="D56" s="12"/>
      <c r="E56" s="12"/>
      <c r="F56" s="12">
        <v>1</v>
      </c>
      <c r="G56" s="12"/>
      <c r="H56" s="12">
        <v>1</v>
      </c>
      <c r="I56" s="12"/>
      <c r="J56" s="12"/>
      <c r="K56" s="12">
        <v>1</v>
      </c>
      <c r="L56" s="12"/>
      <c r="M56" s="12"/>
      <c r="N56" s="12">
        <v>1</v>
      </c>
      <c r="O56" s="12"/>
      <c r="P56" s="12"/>
      <c r="Q56" s="12">
        <v>1</v>
      </c>
      <c r="R56" s="12"/>
      <c r="S56" s="12"/>
      <c r="T56" s="12"/>
      <c r="U56" s="12"/>
      <c r="V56" s="12"/>
      <c r="W56" s="12"/>
      <c r="X56" s="12"/>
      <c r="Y56" s="12">
        <v>1</v>
      </c>
      <c r="Z56" s="12"/>
      <c r="AA56" s="12"/>
      <c r="AB56" s="12"/>
      <c r="AC56" s="12"/>
      <c r="AD56" s="12"/>
      <c r="AE56" s="12">
        <v>1</v>
      </c>
      <c r="AF56" s="12"/>
      <c r="AG56" s="12"/>
      <c r="AH56" s="12"/>
      <c r="AI56" s="12"/>
      <c r="AJ56" s="12"/>
      <c r="AK56" s="12">
        <v>1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8">
        <f aca="true" t="shared" si="3" ref="AV56:AV83">SUM(D56:AU56)</f>
        <v>8</v>
      </c>
      <c r="AW56" s="12"/>
      <c r="AX56" s="12"/>
      <c r="AY56" s="12"/>
      <c r="AZ56" s="12"/>
      <c r="BA56" s="12"/>
      <c r="BB56" s="12"/>
      <c r="BC56" s="12"/>
      <c r="BD56" s="12"/>
    </row>
    <row r="57" spans="1:56" s="5" customFormat="1" ht="15.75">
      <c r="A57" s="90" t="s">
        <v>144</v>
      </c>
      <c r="B57" s="85" t="s">
        <v>53</v>
      </c>
      <c r="C57" s="40" t="s">
        <v>166</v>
      </c>
      <c r="D57" s="12" t="s">
        <v>50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8"/>
      <c r="V57" s="12"/>
      <c r="W57" s="12">
        <v>2</v>
      </c>
      <c r="X57" s="12">
        <v>4</v>
      </c>
      <c r="Y57" s="12">
        <v>4</v>
      </c>
      <c r="Z57" s="12">
        <v>4</v>
      </c>
      <c r="AA57" s="12">
        <v>2</v>
      </c>
      <c r="AB57" s="12">
        <v>2</v>
      </c>
      <c r="AC57" s="12">
        <v>2</v>
      </c>
      <c r="AD57" s="12">
        <v>4</v>
      </c>
      <c r="AE57" s="12">
        <v>2</v>
      </c>
      <c r="AF57" s="12">
        <v>4</v>
      </c>
      <c r="AG57" s="12">
        <v>2</v>
      </c>
      <c r="AH57" s="12">
        <v>4</v>
      </c>
      <c r="AI57" s="12">
        <v>4</v>
      </c>
      <c r="AJ57" s="12">
        <v>4</v>
      </c>
      <c r="AK57" s="12">
        <v>2</v>
      </c>
      <c r="AL57" s="12">
        <v>2</v>
      </c>
      <c r="AM57" s="12" t="s">
        <v>50</v>
      </c>
      <c r="AN57" s="12"/>
      <c r="AO57" s="12"/>
      <c r="AP57" s="12"/>
      <c r="AQ57" s="12"/>
      <c r="AR57" s="12"/>
      <c r="AS57" s="12"/>
      <c r="AT57" s="12"/>
      <c r="AU57" s="12"/>
      <c r="AV57" s="18">
        <v>48</v>
      </c>
      <c r="AW57" s="12"/>
      <c r="AX57" s="12"/>
      <c r="AY57" s="12"/>
      <c r="AZ57" s="12"/>
      <c r="BA57" s="12"/>
      <c r="BB57" s="12"/>
      <c r="BC57" s="12"/>
      <c r="BD57" s="12"/>
    </row>
    <row r="58" spans="1:56" s="5" customFormat="1" ht="15.75">
      <c r="A58" s="90"/>
      <c r="B58" s="86"/>
      <c r="C58" s="40" t="s">
        <v>167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1</v>
      </c>
      <c r="X58" s="12">
        <v>2</v>
      </c>
      <c r="Y58" s="12">
        <v>2</v>
      </c>
      <c r="Z58" s="12">
        <v>2</v>
      </c>
      <c r="AA58" s="12">
        <v>1</v>
      </c>
      <c r="AB58" s="12">
        <v>1</v>
      </c>
      <c r="AC58" s="12">
        <v>1</v>
      </c>
      <c r="AD58" s="12">
        <v>2</v>
      </c>
      <c r="AE58" s="12">
        <v>1</v>
      </c>
      <c r="AF58" s="12">
        <v>2</v>
      </c>
      <c r="AG58" s="12">
        <v>1</v>
      </c>
      <c r="AH58" s="12">
        <v>2</v>
      </c>
      <c r="AI58" s="12">
        <v>1</v>
      </c>
      <c r="AJ58" s="12">
        <v>2</v>
      </c>
      <c r="AK58" s="12">
        <v>1</v>
      </c>
      <c r="AL58" s="12">
        <v>2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8">
        <f>SUM(D58:AU58)</f>
        <v>24</v>
      </c>
      <c r="AW58" s="12"/>
      <c r="AX58" s="12"/>
      <c r="AY58" s="12"/>
      <c r="AZ58" s="12"/>
      <c r="BA58" s="12"/>
      <c r="BB58" s="12"/>
      <c r="BC58" s="12"/>
      <c r="BD58" s="12"/>
    </row>
    <row r="59" spans="1:56" s="5" customFormat="1" ht="15.75">
      <c r="A59" s="90" t="s">
        <v>122</v>
      </c>
      <c r="B59" s="85" t="s">
        <v>49</v>
      </c>
      <c r="C59" s="40" t="s">
        <v>166</v>
      </c>
      <c r="D59" s="12"/>
      <c r="E59" s="12"/>
      <c r="F59" s="12"/>
      <c r="G59" s="12"/>
      <c r="H59" s="12">
        <v>2</v>
      </c>
      <c r="I59" s="12">
        <v>2</v>
      </c>
      <c r="J59" s="12">
        <v>2</v>
      </c>
      <c r="K59" s="12">
        <v>2</v>
      </c>
      <c r="L59" s="12">
        <v>2</v>
      </c>
      <c r="M59" s="12">
        <v>2</v>
      </c>
      <c r="N59" s="12">
        <v>2</v>
      </c>
      <c r="O59" s="12">
        <v>2</v>
      </c>
      <c r="P59" s="12">
        <v>2</v>
      </c>
      <c r="Q59" s="12">
        <v>2</v>
      </c>
      <c r="R59" s="12" t="s">
        <v>99</v>
      </c>
      <c r="S59" s="12"/>
      <c r="T59" s="12"/>
      <c r="U59" s="18"/>
      <c r="V59" s="12"/>
      <c r="W59" s="12"/>
      <c r="X59" s="12">
        <v>2</v>
      </c>
      <c r="Y59" s="12">
        <v>2</v>
      </c>
      <c r="Z59" s="12">
        <v>2</v>
      </c>
      <c r="AA59" s="12">
        <v>2</v>
      </c>
      <c r="AB59" s="12">
        <v>2</v>
      </c>
      <c r="AC59" s="12">
        <v>2</v>
      </c>
      <c r="AD59" s="12">
        <v>2</v>
      </c>
      <c r="AE59" s="12">
        <v>2</v>
      </c>
      <c r="AF59" s="12">
        <v>2</v>
      </c>
      <c r="AG59" s="12">
        <v>2</v>
      </c>
      <c r="AH59" s="12">
        <v>2</v>
      </c>
      <c r="AI59" s="12">
        <v>2</v>
      </c>
      <c r="AJ59" s="12">
        <v>2</v>
      </c>
      <c r="AK59" s="12">
        <v>2</v>
      </c>
      <c r="AL59" s="12">
        <v>2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8">
        <v>52</v>
      </c>
      <c r="AW59" s="12"/>
      <c r="AX59" s="12"/>
      <c r="AY59" s="12"/>
      <c r="AZ59" s="12"/>
      <c r="BA59" s="12"/>
      <c r="BB59" s="12"/>
      <c r="BC59" s="12"/>
      <c r="BD59" s="12"/>
    </row>
    <row r="60" spans="1:56" s="5" customFormat="1" ht="15.75">
      <c r="A60" s="90"/>
      <c r="B60" s="86"/>
      <c r="C60" s="40" t="s">
        <v>167</v>
      </c>
      <c r="D60" s="12"/>
      <c r="E60" s="12"/>
      <c r="F60" s="12"/>
      <c r="G60" s="12"/>
      <c r="H60" s="12">
        <v>2</v>
      </c>
      <c r="I60" s="12">
        <v>2</v>
      </c>
      <c r="J60" s="12">
        <v>2</v>
      </c>
      <c r="K60" s="12">
        <v>2</v>
      </c>
      <c r="L60" s="12">
        <v>2</v>
      </c>
      <c r="M60" s="12">
        <v>2</v>
      </c>
      <c r="N60" s="12">
        <v>2</v>
      </c>
      <c r="O60" s="12">
        <v>2</v>
      </c>
      <c r="P60" s="12">
        <v>2</v>
      </c>
      <c r="Q60" s="12">
        <v>2</v>
      </c>
      <c r="R60" s="12">
        <v>2</v>
      </c>
      <c r="S60" s="12"/>
      <c r="T60" s="12"/>
      <c r="U60" s="12"/>
      <c r="V60" s="12"/>
      <c r="W60" s="12"/>
      <c r="X60" s="12">
        <v>2</v>
      </c>
      <c r="Y60" s="12">
        <v>2</v>
      </c>
      <c r="Z60" s="12">
        <v>2</v>
      </c>
      <c r="AA60" s="12">
        <v>2</v>
      </c>
      <c r="AB60" s="12">
        <v>2</v>
      </c>
      <c r="AC60" s="12">
        <v>2</v>
      </c>
      <c r="AD60" s="12">
        <v>2</v>
      </c>
      <c r="AE60" s="12">
        <v>2</v>
      </c>
      <c r="AF60" s="12">
        <v>2</v>
      </c>
      <c r="AG60" s="12">
        <v>2</v>
      </c>
      <c r="AH60" s="12">
        <v>2</v>
      </c>
      <c r="AI60" s="12">
        <v>2</v>
      </c>
      <c r="AJ60" s="12">
        <v>2</v>
      </c>
      <c r="AK60" s="12">
        <v>2</v>
      </c>
      <c r="AL60" s="12">
        <v>2</v>
      </c>
      <c r="AM60" s="12"/>
      <c r="AN60" s="12"/>
      <c r="AO60" s="12"/>
      <c r="AP60" s="12"/>
      <c r="AQ60" s="12"/>
      <c r="AR60" s="12"/>
      <c r="AS60" s="12"/>
      <c r="AT60" s="12"/>
      <c r="AU60" s="12"/>
      <c r="AV60" s="18">
        <f t="shared" si="3"/>
        <v>52</v>
      </c>
      <c r="AW60" s="12"/>
      <c r="AX60" s="12"/>
      <c r="AY60" s="12"/>
      <c r="AZ60" s="12"/>
      <c r="BA60" s="12"/>
      <c r="BB60" s="12"/>
      <c r="BC60" s="12"/>
      <c r="BD60" s="12"/>
    </row>
    <row r="61" spans="1:56" s="5" customFormat="1" ht="15.75">
      <c r="A61" s="22" t="s">
        <v>127</v>
      </c>
      <c r="B61" s="6" t="s">
        <v>128</v>
      </c>
      <c r="C61" s="4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8"/>
      <c r="AW61" s="12"/>
      <c r="AX61" s="12"/>
      <c r="AY61" s="12"/>
      <c r="AZ61" s="12"/>
      <c r="BA61" s="12"/>
      <c r="BB61" s="12"/>
      <c r="BC61" s="12"/>
      <c r="BD61" s="12"/>
    </row>
    <row r="62" spans="1:56" s="5" customFormat="1" ht="21">
      <c r="A62" s="22" t="s">
        <v>129</v>
      </c>
      <c r="B62" s="7" t="s">
        <v>130</v>
      </c>
      <c r="C62" s="4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8">
        <f>AV63+AV65+AV67</f>
        <v>112</v>
      </c>
      <c r="AW62" s="12"/>
      <c r="AX62" s="12"/>
      <c r="AY62" s="12"/>
      <c r="AZ62" s="12"/>
      <c r="BA62" s="12"/>
      <c r="BB62" s="12"/>
      <c r="BC62" s="12"/>
      <c r="BD62" s="12"/>
    </row>
    <row r="63" spans="1:56" s="5" customFormat="1" ht="15.75">
      <c r="A63" s="90" t="s">
        <v>145</v>
      </c>
      <c r="B63" s="85" t="s">
        <v>55</v>
      </c>
      <c r="C63" s="40" t="s">
        <v>166</v>
      </c>
      <c r="D63" s="12"/>
      <c r="E63" s="12"/>
      <c r="F63" s="12">
        <v>4</v>
      </c>
      <c r="G63" s="12">
        <v>4</v>
      </c>
      <c r="H63" s="12">
        <v>4</v>
      </c>
      <c r="I63" s="12">
        <v>4</v>
      </c>
      <c r="J63" s="12">
        <v>4</v>
      </c>
      <c r="K63" s="12">
        <v>4</v>
      </c>
      <c r="L63" s="12">
        <v>4</v>
      </c>
      <c r="M63" s="12">
        <v>4</v>
      </c>
      <c r="N63" s="12">
        <v>4</v>
      </c>
      <c r="O63" s="12">
        <v>2</v>
      </c>
      <c r="P63" s="12">
        <v>2</v>
      </c>
      <c r="Q63" s="12">
        <v>2</v>
      </c>
      <c r="R63" s="12">
        <v>4</v>
      </c>
      <c r="S63" s="12">
        <v>2</v>
      </c>
      <c r="T63" s="18" t="s">
        <v>77</v>
      </c>
      <c r="U63" s="12" t="s">
        <v>50</v>
      </c>
      <c r="V63" s="12"/>
      <c r="W63" s="18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8">
        <f t="shared" si="3"/>
        <v>48</v>
      </c>
      <c r="AW63" s="12"/>
      <c r="AX63" s="12"/>
      <c r="AY63" s="12"/>
      <c r="AZ63" s="12"/>
      <c r="BA63" s="12"/>
      <c r="BB63" s="12"/>
      <c r="BC63" s="12"/>
      <c r="BD63" s="12"/>
    </row>
    <row r="64" spans="1:56" s="5" customFormat="1" ht="15.75">
      <c r="A64" s="90"/>
      <c r="B64" s="86"/>
      <c r="C64" s="40" t="s">
        <v>167</v>
      </c>
      <c r="D64" s="12"/>
      <c r="E64" s="12"/>
      <c r="F64" s="12">
        <v>2</v>
      </c>
      <c r="G64" s="12">
        <v>2</v>
      </c>
      <c r="H64" s="12">
        <v>2</v>
      </c>
      <c r="I64" s="12">
        <v>2</v>
      </c>
      <c r="J64" s="12">
        <v>2</v>
      </c>
      <c r="K64" s="12">
        <v>2</v>
      </c>
      <c r="L64" s="12">
        <v>2</v>
      </c>
      <c r="M64" s="12">
        <v>2</v>
      </c>
      <c r="N64" s="12">
        <v>2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8">
        <f t="shared" si="3"/>
        <v>23</v>
      </c>
      <c r="AW64" s="12"/>
      <c r="AX64" s="12"/>
      <c r="AY64" s="12"/>
      <c r="AZ64" s="12"/>
      <c r="BA64" s="12"/>
      <c r="BB64" s="12"/>
      <c r="BC64" s="12"/>
      <c r="BD64" s="12"/>
    </row>
    <row r="65" spans="1:56" s="5" customFormat="1" ht="15.75">
      <c r="A65" s="90" t="s">
        <v>146</v>
      </c>
      <c r="B65" s="85" t="s">
        <v>66</v>
      </c>
      <c r="C65" s="40" t="s">
        <v>166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2</v>
      </c>
      <c r="X65" s="12">
        <v>2</v>
      </c>
      <c r="Y65" s="12"/>
      <c r="Z65" s="12">
        <v>2</v>
      </c>
      <c r="AA65" s="12">
        <v>2</v>
      </c>
      <c r="AB65" s="12">
        <v>2</v>
      </c>
      <c r="AC65" s="12">
        <v>2</v>
      </c>
      <c r="AD65" s="12">
        <v>2</v>
      </c>
      <c r="AE65" s="12">
        <v>2</v>
      </c>
      <c r="AF65" s="12">
        <v>2</v>
      </c>
      <c r="AG65" s="12">
        <v>2</v>
      </c>
      <c r="AH65" s="12">
        <v>4</v>
      </c>
      <c r="AI65" s="12">
        <v>2</v>
      </c>
      <c r="AJ65" s="12">
        <v>2</v>
      </c>
      <c r="AK65" s="12">
        <v>2</v>
      </c>
      <c r="AL65" s="12">
        <v>2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8">
        <v>32</v>
      </c>
      <c r="AW65" s="12"/>
      <c r="AX65" s="12"/>
      <c r="AY65" s="12"/>
      <c r="AZ65" s="12"/>
      <c r="BA65" s="12"/>
      <c r="BB65" s="12"/>
      <c r="BC65" s="12"/>
      <c r="BD65" s="12"/>
    </row>
    <row r="66" spans="1:56" s="5" customFormat="1" ht="15.75">
      <c r="A66" s="90"/>
      <c r="B66" s="86"/>
      <c r="C66" s="40" t="s">
        <v>167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1</v>
      </c>
      <c r="X66" s="12">
        <v>1</v>
      </c>
      <c r="Y66" s="12"/>
      <c r="Z66" s="12">
        <v>1</v>
      </c>
      <c r="AA66" s="12">
        <v>1</v>
      </c>
      <c r="AB66" s="12">
        <v>1</v>
      </c>
      <c r="AC66" s="12">
        <v>1</v>
      </c>
      <c r="AD66" s="12">
        <v>1</v>
      </c>
      <c r="AE66" s="12">
        <v>1</v>
      </c>
      <c r="AF66" s="12">
        <v>1</v>
      </c>
      <c r="AG66" s="12">
        <v>1</v>
      </c>
      <c r="AH66" s="12">
        <v>1</v>
      </c>
      <c r="AI66" s="12">
        <v>1</v>
      </c>
      <c r="AJ66" s="12">
        <v>1</v>
      </c>
      <c r="AK66" s="12">
        <v>1</v>
      </c>
      <c r="AL66" s="12">
        <v>2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8">
        <f t="shared" si="3"/>
        <v>16</v>
      </c>
      <c r="AW66" s="12"/>
      <c r="AX66" s="12"/>
      <c r="AY66" s="12"/>
      <c r="AZ66" s="12"/>
      <c r="BA66" s="12"/>
      <c r="BB66" s="12"/>
      <c r="BC66" s="12"/>
      <c r="BD66" s="12"/>
    </row>
    <row r="67" spans="1:56" s="5" customFormat="1" ht="15.75">
      <c r="A67" s="90" t="s">
        <v>147</v>
      </c>
      <c r="B67" s="85" t="s">
        <v>83</v>
      </c>
      <c r="C67" s="40" t="s">
        <v>166</v>
      </c>
      <c r="D67" s="12"/>
      <c r="E67" s="12" t="s">
        <v>50</v>
      </c>
      <c r="F67" s="12" t="s">
        <v>50</v>
      </c>
      <c r="G67" s="12"/>
      <c r="H67" s="12" t="s">
        <v>50</v>
      </c>
      <c r="I67" s="12" t="s">
        <v>50</v>
      </c>
      <c r="J67" s="12"/>
      <c r="K67" s="12" t="s">
        <v>50</v>
      </c>
      <c r="L67" s="12" t="s">
        <v>50</v>
      </c>
      <c r="M67" s="12"/>
      <c r="N67" s="12" t="s">
        <v>50</v>
      </c>
      <c r="O67" s="12" t="s">
        <v>50</v>
      </c>
      <c r="P67" s="12"/>
      <c r="Q67" s="12" t="s">
        <v>50</v>
      </c>
      <c r="R67" s="12" t="s">
        <v>50</v>
      </c>
      <c r="S67" s="12"/>
      <c r="T67" s="12" t="s">
        <v>50</v>
      </c>
      <c r="U67" s="12"/>
      <c r="V67" s="12"/>
      <c r="W67" s="12">
        <v>2</v>
      </c>
      <c r="X67" s="12">
        <v>2</v>
      </c>
      <c r="Y67" s="12">
        <v>2</v>
      </c>
      <c r="Z67" s="12">
        <v>2</v>
      </c>
      <c r="AA67" s="12">
        <v>2</v>
      </c>
      <c r="AB67" s="12">
        <v>2</v>
      </c>
      <c r="AC67" s="12">
        <v>2</v>
      </c>
      <c r="AD67" s="12">
        <v>2</v>
      </c>
      <c r="AE67" s="12">
        <v>2</v>
      </c>
      <c r="AF67" s="12">
        <v>2</v>
      </c>
      <c r="AG67" s="12">
        <v>2</v>
      </c>
      <c r="AH67" s="12">
        <v>2</v>
      </c>
      <c r="AI67" s="12">
        <v>2</v>
      </c>
      <c r="AJ67" s="12">
        <v>2</v>
      </c>
      <c r="AK67" s="12">
        <v>2</v>
      </c>
      <c r="AL67" s="12">
        <v>2</v>
      </c>
      <c r="AM67" s="12"/>
      <c r="AN67" s="12"/>
      <c r="AO67" s="12"/>
      <c r="AP67" s="12"/>
      <c r="AQ67" s="12"/>
      <c r="AR67" s="12"/>
      <c r="AS67" s="12"/>
      <c r="AT67" s="12"/>
      <c r="AU67" s="18"/>
      <c r="AV67" s="18">
        <f t="shared" si="3"/>
        <v>32</v>
      </c>
      <c r="AW67" s="12"/>
      <c r="AX67" s="12"/>
      <c r="AY67" s="12"/>
      <c r="AZ67" s="12"/>
      <c r="BA67" s="12"/>
      <c r="BB67" s="12"/>
      <c r="BC67" s="12"/>
      <c r="BD67" s="12"/>
    </row>
    <row r="68" spans="1:56" s="5" customFormat="1" ht="15.75">
      <c r="A68" s="90"/>
      <c r="B68" s="86"/>
      <c r="C68" s="40" t="s">
        <v>167</v>
      </c>
      <c r="D68" s="12"/>
      <c r="E68" s="12" t="s">
        <v>50</v>
      </c>
      <c r="F68" s="12" t="s">
        <v>50</v>
      </c>
      <c r="G68" s="12"/>
      <c r="H68" s="12" t="s">
        <v>50</v>
      </c>
      <c r="I68" s="12" t="s">
        <v>50</v>
      </c>
      <c r="J68" s="12"/>
      <c r="K68" s="12" t="s">
        <v>50</v>
      </c>
      <c r="L68" s="12" t="s">
        <v>50</v>
      </c>
      <c r="M68" s="12"/>
      <c r="N68" s="12" t="s">
        <v>50</v>
      </c>
      <c r="O68" s="12" t="s">
        <v>50</v>
      </c>
      <c r="P68" s="12"/>
      <c r="Q68" s="12" t="s">
        <v>50</v>
      </c>
      <c r="R68" s="12" t="s">
        <v>50</v>
      </c>
      <c r="S68" s="12" t="s">
        <v>50</v>
      </c>
      <c r="T68" s="12" t="s">
        <v>50</v>
      </c>
      <c r="U68" s="12"/>
      <c r="V68" s="12"/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12">
        <v>1</v>
      </c>
      <c r="AD68" s="12">
        <v>1</v>
      </c>
      <c r="AE68" s="12">
        <v>1</v>
      </c>
      <c r="AF68" s="12">
        <v>1</v>
      </c>
      <c r="AG68" s="12">
        <v>1</v>
      </c>
      <c r="AH68" s="12">
        <v>1</v>
      </c>
      <c r="AI68" s="12">
        <v>2</v>
      </c>
      <c r="AJ68" s="12">
        <v>1</v>
      </c>
      <c r="AK68" s="12">
        <v>1</v>
      </c>
      <c r="AL68" s="12">
        <v>1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8">
        <f t="shared" si="3"/>
        <v>17</v>
      </c>
      <c r="AW68" s="12"/>
      <c r="AX68" s="12"/>
      <c r="AY68" s="12"/>
      <c r="AZ68" s="12"/>
      <c r="BA68" s="12"/>
      <c r="BB68" s="12"/>
      <c r="BC68" s="12"/>
      <c r="BD68" s="12"/>
    </row>
    <row r="69" spans="1:56" s="5" customFormat="1" ht="15.75">
      <c r="A69" s="22" t="s">
        <v>138</v>
      </c>
      <c r="B69" s="7" t="s">
        <v>148</v>
      </c>
      <c r="C69" s="4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8">
        <f>AV70+AV77+AV81</f>
        <v>1088</v>
      </c>
      <c r="AW69" s="12"/>
      <c r="AX69" s="12"/>
      <c r="AY69" s="12"/>
      <c r="AZ69" s="12"/>
      <c r="BA69" s="12"/>
      <c r="BB69" s="12"/>
      <c r="BC69" s="12"/>
      <c r="BD69" s="12"/>
    </row>
    <row r="70" spans="1:56" s="5" customFormat="1" ht="31.5">
      <c r="A70" s="22" t="s">
        <v>139</v>
      </c>
      <c r="B70" s="7" t="s">
        <v>118</v>
      </c>
      <c r="C70" s="42"/>
      <c r="D70" s="12"/>
      <c r="E70" s="12"/>
      <c r="F70" s="12"/>
      <c r="G70" s="12"/>
      <c r="H70" s="12"/>
      <c r="I70" s="12" t="s">
        <v>54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8">
        <f>AV71+AV73+AV75+AV76</f>
        <v>662</v>
      </c>
      <c r="AW70" s="12"/>
      <c r="AX70" s="12"/>
      <c r="AY70" s="12"/>
      <c r="AZ70" s="12"/>
      <c r="BA70" s="12"/>
      <c r="BB70" s="12"/>
      <c r="BC70" s="12"/>
      <c r="BD70" s="12"/>
    </row>
    <row r="71" spans="1:56" s="5" customFormat="1" ht="15.75">
      <c r="A71" s="85" t="s">
        <v>140</v>
      </c>
      <c r="B71" s="85" t="s">
        <v>112</v>
      </c>
      <c r="C71" s="40" t="s">
        <v>166</v>
      </c>
      <c r="D71" s="12"/>
      <c r="E71" s="12"/>
      <c r="F71" s="12">
        <v>6</v>
      </c>
      <c r="G71" s="12">
        <v>8</v>
      </c>
      <c r="H71" s="12">
        <v>6</v>
      </c>
      <c r="I71" s="12">
        <v>8</v>
      </c>
      <c r="J71" s="12">
        <v>8</v>
      </c>
      <c r="K71" s="12">
        <v>6</v>
      </c>
      <c r="L71" s="12">
        <v>6</v>
      </c>
      <c r="M71" s="12">
        <v>6</v>
      </c>
      <c r="N71" s="12">
        <v>6</v>
      </c>
      <c r="O71" s="12">
        <v>8</v>
      </c>
      <c r="P71" s="12">
        <v>8</v>
      </c>
      <c r="Q71" s="12">
        <v>8</v>
      </c>
      <c r="R71" s="12">
        <v>8</v>
      </c>
      <c r="S71" s="12" t="s">
        <v>100</v>
      </c>
      <c r="T71" s="12"/>
      <c r="U71" s="18"/>
      <c r="V71" s="12"/>
      <c r="W71" s="12"/>
      <c r="X71" s="12" t="s">
        <v>50</v>
      </c>
      <c r="Y71" s="12" t="s">
        <v>50</v>
      </c>
      <c r="Z71" s="12" t="s">
        <v>50</v>
      </c>
      <c r="AA71" s="12" t="s">
        <v>50</v>
      </c>
      <c r="AB71" s="12" t="s">
        <v>50</v>
      </c>
      <c r="AC71" s="12" t="s">
        <v>50</v>
      </c>
      <c r="AD71" s="12" t="s">
        <v>50</v>
      </c>
      <c r="AE71" s="12" t="s">
        <v>50</v>
      </c>
      <c r="AF71" s="12" t="s">
        <v>50</v>
      </c>
      <c r="AG71" s="12" t="s">
        <v>50</v>
      </c>
      <c r="AH71" s="12" t="s">
        <v>50</v>
      </c>
      <c r="AI71" s="12" t="s">
        <v>50</v>
      </c>
      <c r="AJ71" s="12" t="s">
        <v>50</v>
      </c>
      <c r="AK71" s="12" t="s">
        <v>50</v>
      </c>
      <c r="AL71" s="12" t="s">
        <v>50</v>
      </c>
      <c r="AM71" s="12" t="s">
        <v>50</v>
      </c>
      <c r="AN71" s="12"/>
      <c r="AO71" s="12"/>
      <c r="AP71" s="12"/>
      <c r="AQ71" s="12"/>
      <c r="AR71" s="12"/>
      <c r="AS71" s="12"/>
      <c r="AT71" s="12"/>
      <c r="AU71" s="12"/>
      <c r="AV71" s="18">
        <f t="shared" si="3"/>
        <v>92</v>
      </c>
      <c r="AW71" s="12"/>
      <c r="AX71" s="12"/>
      <c r="AY71" s="12"/>
      <c r="AZ71" s="12"/>
      <c r="BA71" s="12"/>
      <c r="BB71" s="12"/>
      <c r="BC71" s="12"/>
      <c r="BD71" s="12"/>
    </row>
    <row r="72" spans="1:56" s="5" customFormat="1" ht="15.75">
      <c r="A72" s="86"/>
      <c r="B72" s="86"/>
      <c r="C72" s="40" t="s">
        <v>167</v>
      </c>
      <c r="D72" s="12"/>
      <c r="E72" s="12"/>
      <c r="F72" s="12">
        <v>3</v>
      </c>
      <c r="G72" s="12">
        <v>4</v>
      </c>
      <c r="H72" s="12">
        <v>3</v>
      </c>
      <c r="I72" s="12">
        <v>4</v>
      </c>
      <c r="J72" s="12">
        <v>4</v>
      </c>
      <c r="K72" s="12">
        <v>3</v>
      </c>
      <c r="L72" s="12">
        <v>3</v>
      </c>
      <c r="M72" s="12">
        <v>3</v>
      </c>
      <c r="N72" s="12">
        <v>3</v>
      </c>
      <c r="O72" s="12">
        <v>3</v>
      </c>
      <c r="P72" s="12">
        <v>3</v>
      </c>
      <c r="Q72" s="12">
        <v>3</v>
      </c>
      <c r="R72" s="12">
        <v>4</v>
      </c>
      <c r="S72" s="12">
        <v>4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8">
        <f t="shared" si="3"/>
        <v>47</v>
      </c>
      <c r="AW72" s="12"/>
      <c r="AX72" s="12"/>
      <c r="AY72" s="12"/>
      <c r="AZ72" s="12"/>
      <c r="BA72" s="12"/>
      <c r="BB72" s="12"/>
      <c r="BC72" s="12"/>
      <c r="BD72" s="12"/>
    </row>
    <row r="73" spans="1:56" s="5" customFormat="1" ht="15.75">
      <c r="A73" s="89" t="s">
        <v>142</v>
      </c>
      <c r="B73" s="85" t="s">
        <v>141</v>
      </c>
      <c r="C73" s="40" t="s">
        <v>166</v>
      </c>
      <c r="D73" s="12"/>
      <c r="E73" s="12"/>
      <c r="F73" s="12">
        <v>8</v>
      </c>
      <c r="G73" s="12">
        <v>8</v>
      </c>
      <c r="H73" s="12">
        <v>8</v>
      </c>
      <c r="I73" s="12">
        <v>8</v>
      </c>
      <c r="J73" s="12">
        <v>8</v>
      </c>
      <c r="K73" s="12">
        <v>8</v>
      </c>
      <c r="L73" s="12">
        <v>8</v>
      </c>
      <c r="M73" s="12">
        <v>8</v>
      </c>
      <c r="N73" s="12">
        <v>8</v>
      </c>
      <c r="O73" s="12">
        <v>8</v>
      </c>
      <c r="P73" s="12">
        <v>8</v>
      </c>
      <c r="Q73" s="12">
        <v>8</v>
      </c>
      <c r="R73" s="12">
        <v>8</v>
      </c>
      <c r="S73" s="12" t="s">
        <v>101</v>
      </c>
      <c r="T73" s="12"/>
      <c r="U73" s="12"/>
      <c r="V73" s="12"/>
      <c r="W73" s="12">
        <v>6</v>
      </c>
      <c r="X73" s="12">
        <v>6</v>
      </c>
      <c r="Y73" s="12">
        <v>4</v>
      </c>
      <c r="Z73" s="12">
        <v>4</v>
      </c>
      <c r="AA73" s="12">
        <v>6</v>
      </c>
      <c r="AB73" s="12">
        <v>6</v>
      </c>
      <c r="AC73" s="12">
        <v>6</v>
      </c>
      <c r="AD73" s="12">
        <v>4</v>
      </c>
      <c r="AE73" s="12">
        <v>6</v>
      </c>
      <c r="AF73" s="12">
        <v>4</v>
      </c>
      <c r="AG73" s="12">
        <v>8</v>
      </c>
      <c r="AH73" s="12">
        <v>8</v>
      </c>
      <c r="AI73" s="12">
        <v>8</v>
      </c>
      <c r="AJ73" s="12">
        <v>10</v>
      </c>
      <c r="AK73" s="12">
        <v>10</v>
      </c>
      <c r="AL73" s="12">
        <v>10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8">
        <f t="shared" si="3"/>
        <v>210</v>
      </c>
      <c r="AW73" s="12"/>
      <c r="AX73" s="12"/>
      <c r="AY73" s="12"/>
      <c r="AZ73" s="12"/>
      <c r="BA73" s="12"/>
      <c r="BB73" s="12"/>
      <c r="BC73" s="12"/>
      <c r="BD73" s="12"/>
    </row>
    <row r="74" spans="1:56" s="5" customFormat="1" ht="15.75">
      <c r="A74" s="89"/>
      <c r="B74" s="86"/>
      <c r="C74" s="40" t="s">
        <v>167</v>
      </c>
      <c r="D74" s="12"/>
      <c r="E74" s="12"/>
      <c r="F74" s="12">
        <v>4</v>
      </c>
      <c r="G74" s="12">
        <v>4</v>
      </c>
      <c r="H74" s="12">
        <v>4</v>
      </c>
      <c r="I74" s="12">
        <v>4</v>
      </c>
      <c r="J74" s="12">
        <v>4</v>
      </c>
      <c r="K74" s="12">
        <v>4</v>
      </c>
      <c r="L74" s="12">
        <v>4</v>
      </c>
      <c r="M74" s="12">
        <v>4</v>
      </c>
      <c r="N74" s="12">
        <v>4</v>
      </c>
      <c r="O74" s="12">
        <v>4</v>
      </c>
      <c r="P74" s="12">
        <v>4</v>
      </c>
      <c r="Q74" s="12">
        <v>4</v>
      </c>
      <c r="R74" s="12">
        <v>4</v>
      </c>
      <c r="S74" s="12">
        <v>8</v>
      </c>
      <c r="T74" s="12"/>
      <c r="U74" s="12"/>
      <c r="V74" s="12"/>
      <c r="W74" s="12"/>
      <c r="X74" s="12">
        <v>4</v>
      </c>
      <c r="Y74" s="12">
        <v>2</v>
      </c>
      <c r="Z74" s="12">
        <v>3</v>
      </c>
      <c r="AA74" s="12">
        <v>3</v>
      </c>
      <c r="AB74" s="12">
        <v>3</v>
      </c>
      <c r="AC74" s="12">
        <v>3</v>
      </c>
      <c r="AD74" s="12">
        <v>3</v>
      </c>
      <c r="AE74" s="12">
        <v>3</v>
      </c>
      <c r="AF74" s="12">
        <v>3</v>
      </c>
      <c r="AG74" s="12">
        <v>3</v>
      </c>
      <c r="AH74" s="12">
        <v>5</v>
      </c>
      <c r="AI74" s="12">
        <v>4</v>
      </c>
      <c r="AJ74" s="12">
        <v>5</v>
      </c>
      <c r="AK74" s="12">
        <v>5</v>
      </c>
      <c r="AL74" s="12">
        <v>3</v>
      </c>
      <c r="AM74" s="12"/>
      <c r="AN74" s="12"/>
      <c r="AO74" s="12"/>
      <c r="AP74" s="12"/>
      <c r="AQ74" s="12"/>
      <c r="AR74" s="12"/>
      <c r="AS74" s="48"/>
      <c r="AT74" s="18" t="s">
        <v>104</v>
      </c>
      <c r="AU74" s="12"/>
      <c r="AV74" s="18">
        <f t="shared" si="3"/>
        <v>112</v>
      </c>
      <c r="AW74" s="12"/>
      <c r="AX74" s="12"/>
      <c r="AY74" s="12"/>
      <c r="AZ74" s="18"/>
      <c r="BA74" s="12"/>
      <c r="BB74" s="12"/>
      <c r="BC74" s="12"/>
      <c r="BD74" s="12"/>
    </row>
    <row r="75" spans="1:57" ht="15.75">
      <c r="A75" s="36" t="s">
        <v>89</v>
      </c>
      <c r="B75" s="23" t="s">
        <v>75</v>
      </c>
      <c r="C75" s="40" t="s">
        <v>166</v>
      </c>
      <c r="D75" s="12"/>
      <c r="E75" s="12"/>
      <c r="F75" s="12">
        <v>8</v>
      </c>
      <c r="G75" s="12">
        <v>8</v>
      </c>
      <c r="H75" s="12">
        <v>8</v>
      </c>
      <c r="I75" s="12">
        <v>8</v>
      </c>
      <c r="J75" s="12">
        <v>8</v>
      </c>
      <c r="K75" s="12">
        <v>8</v>
      </c>
      <c r="L75" s="12">
        <v>8</v>
      </c>
      <c r="M75" s="12">
        <v>8</v>
      </c>
      <c r="N75" s="12">
        <v>8</v>
      </c>
      <c r="O75" s="12">
        <v>8</v>
      </c>
      <c r="P75" s="12">
        <v>8</v>
      </c>
      <c r="Q75" s="12">
        <v>8</v>
      </c>
      <c r="R75" s="12">
        <v>6</v>
      </c>
      <c r="S75" s="12">
        <v>6</v>
      </c>
      <c r="T75" s="12"/>
      <c r="U75" s="12"/>
      <c r="V75" s="12"/>
      <c r="W75" s="12"/>
      <c r="X75" s="12">
        <v>8</v>
      </c>
      <c r="Y75" s="12">
        <v>8</v>
      </c>
      <c r="Z75" s="12">
        <v>8</v>
      </c>
      <c r="AA75" s="12">
        <v>8</v>
      </c>
      <c r="AB75" s="12">
        <v>8</v>
      </c>
      <c r="AC75" s="12">
        <v>8</v>
      </c>
      <c r="AD75" s="12">
        <v>8</v>
      </c>
      <c r="AE75" s="12">
        <v>8</v>
      </c>
      <c r="AF75" s="12">
        <v>8</v>
      </c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8"/>
      <c r="AT75" s="12"/>
      <c r="AU75" s="18"/>
      <c r="AV75" s="18">
        <f t="shared" si="3"/>
        <v>180</v>
      </c>
      <c r="AW75" s="12"/>
      <c r="AX75" s="12"/>
      <c r="AY75" s="12"/>
      <c r="AZ75" s="12"/>
      <c r="BA75" s="12"/>
      <c r="BB75" s="12"/>
      <c r="BC75" s="12"/>
      <c r="BD75" s="12"/>
      <c r="BE75" s="5"/>
    </row>
    <row r="76" spans="1:57" ht="15.75">
      <c r="A76" s="36" t="s">
        <v>90</v>
      </c>
      <c r="B76" s="23" t="s">
        <v>149</v>
      </c>
      <c r="C76" s="40" t="s">
        <v>167</v>
      </c>
      <c r="D76" s="12">
        <v>36</v>
      </c>
      <c r="E76" s="12">
        <v>36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>
        <v>36</v>
      </c>
      <c r="AN76" s="12">
        <v>36</v>
      </c>
      <c r="AO76" s="12">
        <v>36</v>
      </c>
      <c r="AP76" s="12"/>
      <c r="AQ76" s="12"/>
      <c r="AR76" s="12"/>
      <c r="AS76" s="8"/>
      <c r="AT76" s="18"/>
      <c r="AU76" s="18"/>
      <c r="AV76" s="18">
        <f t="shared" si="3"/>
        <v>180</v>
      </c>
      <c r="AW76" s="12"/>
      <c r="AX76" s="12"/>
      <c r="AY76" s="12"/>
      <c r="AZ76" s="12"/>
      <c r="BA76" s="12"/>
      <c r="BB76" s="12"/>
      <c r="BC76" s="12"/>
      <c r="BD76" s="12"/>
      <c r="BE76" s="5"/>
    </row>
    <row r="77" spans="1:57" ht="31.5">
      <c r="A77" s="22" t="s">
        <v>94</v>
      </c>
      <c r="B77" s="7" t="s">
        <v>91</v>
      </c>
      <c r="C77" s="40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50</v>
      </c>
      <c r="U77" s="12"/>
      <c r="V77" s="12"/>
      <c r="W77" s="12"/>
      <c r="X77" s="12" t="s">
        <v>50</v>
      </c>
      <c r="Y77" s="12" t="s">
        <v>50</v>
      </c>
      <c r="Z77" s="12" t="s">
        <v>50</v>
      </c>
      <c r="AA77" s="12" t="s">
        <v>50</v>
      </c>
      <c r="AB77" s="12" t="s">
        <v>50</v>
      </c>
      <c r="AC77" s="12" t="s">
        <v>50</v>
      </c>
      <c r="AD77" s="12" t="s">
        <v>50</v>
      </c>
      <c r="AE77" s="12" t="s">
        <v>50</v>
      </c>
      <c r="AF77" s="12" t="s">
        <v>50</v>
      </c>
      <c r="AG77" s="12" t="s">
        <v>50</v>
      </c>
      <c r="AH77" s="12" t="s">
        <v>50</v>
      </c>
      <c r="AI77" s="12" t="s">
        <v>50</v>
      </c>
      <c r="AJ77" s="12" t="s">
        <v>50</v>
      </c>
      <c r="AK77" s="12" t="s">
        <v>50</v>
      </c>
      <c r="AL77" s="12" t="s">
        <v>50</v>
      </c>
      <c r="AM77" s="12" t="s">
        <v>50</v>
      </c>
      <c r="AN77" s="12"/>
      <c r="AO77" s="12"/>
      <c r="AP77" s="12"/>
      <c r="AQ77" s="12"/>
      <c r="AR77" s="12"/>
      <c r="AS77" s="8"/>
      <c r="AT77" s="12"/>
      <c r="AU77" s="18"/>
      <c r="AV77" s="18">
        <f>AV78+AV80</f>
        <v>266</v>
      </c>
      <c r="AW77" s="12"/>
      <c r="AX77" s="12"/>
      <c r="AY77" s="12"/>
      <c r="AZ77" s="12"/>
      <c r="BA77" s="12"/>
      <c r="BB77" s="12"/>
      <c r="BC77" s="12"/>
      <c r="BD77" s="12"/>
      <c r="BE77" s="5"/>
    </row>
    <row r="78" spans="1:57" ht="15.75">
      <c r="A78" s="89" t="s">
        <v>150</v>
      </c>
      <c r="B78" s="85" t="s">
        <v>74</v>
      </c>
      <c r="C78" s="40" t="s">
        <v>166</v>
      </c>
      <c r="D78" s="12"/>
      <c r="E78" s="12"/>
      <c r="F78" s="12">
        <v>6</v>
      </c>
      <c r="G78" s="12">
        <v>6</v>
      </c>
      <c r="H78" s="12">
        <v>4</v>
      </c>
      <c r="I78" s="12">
        <v>4</v>
      </c>
      <c r="J78" s="12">
        <v>4</v>
      </c>
      <c r="K78" s="12">
        <v>6</v>
      </c>
      <c r="L78" s="12">
        <v>6</v>
      </c>
      <c r="M78" s="12">
        <v>6</v>
      </c>
      <c r="N78" s="12">
        <v>6</v>
      </c>
      <c r="O78" s="12">
        <v>6</v>
      </c>
      <c r="P78" s="12">
        <v>6</v>
      </c>
      <c r="Q78" s="12">
        <v>6</v>
      </c>
      <c r="R78" s="12">
        <v>6</v>
      </c>
      <c r="S78" s="12" t="s">
        <v>102</v>
      </c>
      <c r="T78" s="12"/>
      <c r="U78" s="12"/>
      <c r="V78" s="12"/>
      <c r="W78" s="12">
        <v>8</v>
      </c>
      <c r="X78" s="12">
        <v>8</v>
      </c>
      <c r="Y78" s="12">
        <v>8</v>
      </c>
      <c r="Z78" s="12">
        <v>8</v>
      </c>
      <c r="AA78" s="12">
        <v>8</v>
      </c>
      <c r="AB78" s="12">
        <v>6</v>
      </c>
      <c r="AC78" s="12">
        <v>8</v>
      </c>
      <c r="AD78" s="12">
        <v>6</v>
      </c>
      <c r="AE78" s="12">
        <v>6</v>
      </c>
      <c r="AF78" s="12">
        <v>8</v>
      </c>
      <c r="AG78" s="12">
        <v>10</v>
      </c>
      <c r="AH78" s="12">
        <v>6</v>
      </c>
      <c r="AI78" s="12">
        <v>8</v>
      </c>
      <c r="AJ78" s="12">
        <v>8</v>
      </c>
      <c r="AK78" s="12">
        <v>8</v>
      </c>
      <c r="AL78" s="12">
        <v>8</v>
      </c>
      <c r="AM78" s="12"/>
      <c r="AN78" s="12"/>
      <c r="AO78" s="12"/>
      <c r="AP78" s="12"/>
      <c r="AQ78" s="12"/>
      <c r="AR78" s="12"/>
      <c r="AS78" s="8"/>
      <c r="AT78" s="12"/>
      <c r="AU78" s="18"/>
      <c r="AV78" s="18">
        <f t="shared" si="3"/>
        <v>194</v>
      </c>
      <c r="AW78" s="12"/>
      <c r="AX78" s="12"/>
      <c r="AY78" s="12"/>
      <c r="AZ78" s="12"/>
      <c r="BA78" s="12"/>
      <c r="BB78" s="12"/>
      <c r="BC78" s="12"/>
      <c r="BD78" s="12"/>
      <c r="BE78" s="5"/>
    </row>
    <row r="79" spans="1:57" ht="15.75">
      <c r="A79" s="89"/>
      <c r="B79" s="86"/>
      <c r="C79" s="40" t="s">
        <v>167</v>
      </c>
      <c r="D79" s="12"/>
      <c r="E79" s="12"/>
      <c r="F79" s="12">
        <v>3</v>
      </c>
      <c r="G79" s="12">
        <v>3</v>
      </c>
      <c r="H79" s="12">
        <v>2</v>
      </c>
      <c r="I79" s="12">
        <v>2</v>
      </c>
      <c r="J79" s="12">
        <v>2</v>
      </c>
      <c r="K79" s="12">
        <v>3</v>
      </c>
      <c r="L79" s="12">
        <v>3</v>
      </c>
      <c r="M79" s="12">
        <v>3</v>
      </c>
      <c r="N79" s="12">
        <v>3</v>
      </c>
      <c r="O79" s="12">
        <v>3</v>
      </c>
      <c r="P79" s="12">
        <v>3</v>
      </c>
      <c r="Q79" s="12">
        <v>3</v>
      </c>
      <c r="R79" s="12">
        <v>3</v>
      </c>
      <c r="S79" s="12">
        <v>1</v>
      </c>
      <c r="T79" s="12"/>
      <c r="U79" s="12"/>
      <c r="V79" s="12"/>
      <c r="W79" s="12"/>
      <c r="X79" s="12">
        <v>4</v>
      </c>
      <c r="Y79" s="12">
        <v>4</v>
      </c>
      <c r="Z79" s="12">
        <v>4</v>
      </c>
      <c r="AA79" s="12">
        <v>4</v>
      </c>
      <c r="AB79" s="12">
        <v>4</v>
      </c>
      <c r="AC79" s="12">
        <v>4</v>
      </c>
      <c r="AD79" s="12">
        <v>4</v>
      </c>
      <c r="AE79" s="12">
        <v>4</v>
      </c>
      <c r="AF79" s="12">
        <v>4</v>
      </c>
      <c r="AG79" s="12">
        <v>4</v>
      </c>
      <c r="AH79" s="12">
        <v>5</v>
      </c>
      <c r="AI79" s="12">
        <v>5</v>
      </c>
      <c r="AJ79" s="12">
        <v>4</v>
      </c>
      <c r="AK79" s="12">
        <v>4</v>
      </c>
      <c r="AL79" s="12">
        <v>1</v>
      </c>
      <c r="AM79" s="12"/>
      <c r="AN79" s="12"/>
      <c r="AO79" s="12"/>
      <c r="AP79" s="12"/>
      <c r="AQ79" s="12"/>
      <c r="AR79" s="12"/>
      <c r="AS79" s="8"/>
      <c r="AT79" s="12"/>
      <c r="AU79" s="18"/>
      <c r="AV79" s="18">
        <f t="shared" si="3"/>
        <v>96</v>
      </c>
      <c r="AW79" s="12"/>
      <c r="AX79" s="12"/>
      <c r="AY79" s="12"/>
      <c r="AZ79" s="12"/>
      <c r="BA79" s="12"/>
      <c r="BB79" s="12"/>
      <c r="BC79" s="12"/>
      <c r="BD79" s="12"/>
      <c r="BE79" s="5"/>
    </row>
    <row r="80" spans="1:57" ht="15.75">
      <c r="A80" s="36" t="s">
        <v>151</v>
      </c>
      <c r="B80" s="37" t="s">
        <v>149</v>
      </c>
      <c r="C80" s="40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8"/>
      <c r="AT80" s="12"/>
      <c r="AU80" s="18"/>
      <c r="AV80" s="18">
        <v>72</v>
      </c>
      <c r="AW80" s="12"/>
      <c r="AX80" s="12"/>
      <c r="AY80" s="12"/>
      <c r="AZ80" s="12"/>
      <c r="BA80" s="12"/>
      <c r="BB80" s="12"/>
      <c r="BC80" s="12">
        <v>36</v>
      </c>
      <c r="BD80" s="12">
        <v>36</v>
      </c>
      <c r="BE80" s="5"/>
    </row>
    <row r="81" spans="1:56" s="5" customFormat="1" ht="31.5">
      <c r="A81" s="31" t="s">
        <v>152</v>
      </c>
      <c r="B81" s="31" t="s">
        <v>113</v>
      </c>
      <c r="C81" s="4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 t="s">
        <v>50</v>
      </c>
      <c r="R81" s="12" t="s">
        <v>50</v>
      </c>
      <c r="S81" s="12" t="s">
        <v>50</v>
      </c>
      <c r="T81" s="12" t="s">
        <v>50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48"/>
      <c r="AT81" s="12"/>
      <c r="AU81" s="12"/>
      <c r="AV81" s="18">
        <f>AV82+AV84</f>
        <v>160</v>
      </c>
      <c r="AW81" s="8"/>
      <c r="AX81" s="12"/>
      <c r="AY81" s="12"/>
      <c r="AZ81" s="12"/>
      <c r="BA81" s="12"/>
      <c r="BB81" s="12"/>
      <c r="BC81" s="12"/>
      <c r="BD81" s="8"/>
    </row>
    <row r="82" spans="1:56" s="5" customFormat="1" ht="15.75">
      <c r="A82" s="85" t="s">
        <v>153</v>
      </c>
      <c r="B82" s="85" t="s">
        <v>92</v>
      </c>
      <c r="C82" s="40" t="s">
        <v>166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>
        <v>6</v>
      </c>
      <c r="X82" s="12"/>
      <c r="Y82" s="12">
        <v>4</v>
      </c>
      <c r="Z82" s="12">
        <v>4</v>
      </c>
      <c r="AA82" s="12">
        <v>4</v>
      </c>
      <c r="AB82" s="12">
        <v>6</v>
      </c>
      <c r="AC82" s="12">
        <v>4</v>
      </c>
      <c r="AD82" s="12">
        <v>6</v>
      </c>
      <c r="AE82" s="12">
        <v>6</v>
      </c>
      <c r="AF82" s="12">
        <v>4</v>
      </c>
      <c r="AG82" s="12">
        <v>8</v>
      </c>
      <c r="AH82" s="12">
        <v>8</v>
      </c>
      <c r="AI82" s="12">
        <v>8</v>
      </c>
      <c r="AJ82" s="12">
        <v>6</v>
      </c>
      <c r="AK82" s="12">
        <v>8</v>
      </c>
      <c r="AL82" s="12">
        <v>6</v>
      </c>
      <c r="AM82" s="12"/>
      <c r="AN82" s="12"/>
      <c r="AO82" s="12"/>
      <c r="AP82" s="12"/>
      <c r="AQ82" s="12"/>
      <c r="AR82" s="12"/>
      <c r="AS82" s="48"/>
      <c r="AT82" s="18" t="s">
        <v>104</v>
      </c>
      <c r="AU82" s="12"/>
      <c r="AV82" s="18">
        <f t="shared" si="3"/>
        <v>88</v>
      </c>
      <c r="AW82" s="8"/>
      <c r="AX82" s="12"/>
      <c r="AY82" s="12"/>
      <c r="AZ82" s="12"/>
      <c r="BA82" s="12"/>
      <c r="BB82" s="12"/>
      <c r="BC82" s="12"/>
      <c r="BD82" s="8"/>
    </row>
    <row r="83" spans="1:56" s="5" customFormat="1" ht="15.75">
      <c r="A83" s="86"/>
      <c r="B83" s="86"/>
      <c r="C83" s="40" t="s">
        <v>167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48"/>
      <c r="AT83" s="12"/>
      <c r="AU83" s="12"/>
      <c r="AV83" s="18">
        <f t="shared" si="3"/>
        <v>0</v>
      </c>
      <c r="AW83" s="8"/>
      <c r="AX83" s="12"/>
      <c r="AY83" s="12"/>
      <c r="AZ83" s="12"/>
      <c r="BA83" s="12"/>
      <c r="BB83" s="12"/>
      <c r="BC83" s="12"/>
      <c r="BD83" s="8"/>
    </row>
    <row r="84" spans="1:56" s="5" customFormat="1" ht="22.5">
      <c r="A84" s="23" t="s">
        <v>154</v>
      </c>
      <c r="B84" s="23" t="s">
        <v>114</v>
      </c>
      <c r="C84" s="40" t="s">
        <v>64</v>
      </c>
      <c r="D84" s="12" t="s">
        <v>50</v>
      </c>
      <c r="E84" s="12" t="s">
        <v>50</v>
      </c>
      <c r="F84" s="12" t="s">
        <v>50</v>
      </c>
      <c r="G84" s="12" t="s">
        <v>50</v>
      </c>
      <c r="H84" s="12" t="s">
        <v>50</v>
      </c>
      <c r="I84" s="12" t="s">
        <v>50</v>
      </c>
      <c r="J84" s="12" t="s">
        <v>50</v>
      </c>
      <c r="K84" s="12" t="s">
        <v>50</v>
      </c>
      <c r="L84" s="12" t="s">
        <v>50</v>
      </c>
      <c r="M84" s="12" t="s">
        <v>50</v>
      </c>
      <c r="N84" s="12" t="s">
        <v>50</v>
      </c>
      <c r="O84" s="12" t="s">
        <v>50</v>
      </c>
      <c r="P84" s="12" t="s">
        <v>50</v>
      </c>
      <c r="Q84" s="12" t="s">
        <v>50</v>
      </c>
      <c r="R84" s="12" t="s">
        <v>50</v>
      </c>
      <c r="S84" s="12" t="s">
        <v>50</v>
      </c>
      <c r="T84" s="12"/>
      <c r="U84" s="12"/>
      <c r="V84" s="12"/>
      <c r="W84" s="12" t="s">
        <v>50</v>
      </c>
      <c r="X84" s="12" t="s">
        <v>50</v>
      </c>
      <c r="Y84" s="12" t="s">
        <v>50</v>
      </c>
      <c r="Z84" s="12" t="s">
        <v>50</v>
      </c>
      <c r="AA84" s="12" t="s">
        <v>50</v>
      </c>
      <c r="AB84" s="12" t="s">
        <v>50</v>
      </c>
      <c r="AC84" s="12"/>
      <c r="AD84" s="12" t="s">
        <v>50</v>
      </c>
      <c r="AE84" s="12"/>
      <c r="AF84" s="12"/>
      <c r="AG84" s="12"/>
      <c r="AH84" s="12"/>
      <c r="AI84" s="12" t="s">
        <v>50</v>
      </c>
      <c r="AJ84" s="12"/>
      <c r="AK84" s="12"/>
      <c r="AL84" s="12"/>
      <c r="AM84" s="12"/>
      <c r="AN84" s="12"/>
      <c r="AO84" s="12"/>
      <c r="AP84" s="12">
        <v>36</v>
      </c>
      <c r="AQ84" s="12">
        <v>36</v>
      </c>
      <c r="AR84" s="12"/>
      <c r="AS84" s="48"/>
      <c r="AT84" s="12"/>
      <c r="AU84" s="18"/>
      <c r="AV84" s="18">
        <f>SUM(AJ84:AU84)</f>
        <v>72</v>
      </c>
      <c r="AW84" s="8"/>
      <c r="AX84" s="12"/>
      <c r="AY84" s="12"/>
      <c r="AZ84" s="12"/>
      <c r="BA84" s="12"/>
      <c r="BB84" s="12"/>
      <c r="BC84" s="12"/>
      <c r="BD84" s="8"/>
    </row>
    <row r="85" spans="1:56" s="5" customFormat="1" ht="15.75">
      <c r="A85" s="8"/>
      <c r="B85" s="104" t="s">
        <v>62</v>
      </c>
      <c r="C85" s="105"/>
      <c r="D85" s="18">
        <f>D76</f>
        <v>36</v>
      </c>
      <c r="E85" s="18">
        <f>E76</f>
        <v>36</v>
      </c>
      <c r="F85" s="18">
        <f aca="true" t="shared" si="4" ref="F85:Q85">F55+F59+F63+F71+F73+F75+F78</f>
        <v>36</v>
      </c>
      <c r="G85" s="18">
        <f t="shared" si="4"/>
        <v>36</v>
      </c>
      <c r="H85" s="18">
        <f t="shared" si="4"/>
        <v>36</v>
      </c>
      <c r="I85" s="18">
        <f t="shared" si="4"/>
        <v>36</v>
      </c>
      <c r="J85" s="18">
        <f t="shared" si="4"/>
        <v>36</v>
      </c>
      <c r="K85" s="18">
        <f t="shared" si="4"/>
        <v>36</v>
      </c>
      <c r="L85" s="18">
        <f t="shared" si="4"/>
        <v>36</v>
      </c>
      <c r="M85" s="18">
        <f t="shared" si="4"/>
        <v>36</v>
      </c>
      <c r="N85" s="18">
        <f t="shared" si="4"/>
        <v>36</v>
      </c>
      <c r="O85" s="18">
        <f t="shared" si="4"/>
        <v>36</v>
      </c>
      <c r="P85" s="18">
        <f t="shared" si="4"/>
        <v>36</v>
      </c>
      <c r="Q85" s="18">
        <f t="shared" si="4"/>
        <v>36</v>
      </c>
      <c r="R85" s="18">
        <v>36</v>
      </c>
      <c r="S85" s="18">
        <v>36</v>
      </c>
      <c r="T85" s="18">
        <v>0</v>
      </c>
      <c r="U85" s="18"/>
      <c r="V85" s="18"/>
      <c r="W85" s="18">
        <f>W73+W78+W82+W57+W65+W67</f>
        <v>26</v>
      </c>
      <c r="X85" s="18">
        <f aca="true" t="shared" si="5" ref="X85:AL85">X55+X59+X65+X67+X73+X75+X78+X82+X57</f>
        <v>36</v>
      </c>
      <c r="Y85" s="18">
        <f t="shared" si="5"/>
        <v>36</v>
      </c>
      <c r="Z85" s="18">
        <f t="shared" si="5"/>
        <v>36</v>
      </c>
      <c r="AA85" s="18">
        <f t="shared" si="5"/>
        <v>36</v>
      </c>
      <c r="AB85" s="18">
        <f t="shared" si="5"/>
        <v>36</v>
      </c>
      <c r="AC85" s="18">
        <f t="shared" si="5"/>
        <v>36</v>
      </c>
      <c r="AD85" s="18">
        <f t="shared" si="5"/>
        <v>36</v>
      </c>
      <c r="AE85" s="18">
        <f t="shared" si="5"/>
        <v>36</v>
      </c>
      <c r="AF85" s="18">
        <f t="shared" si="5"/>
        <v>36</v>
      </c>
      <c r="AG85" s="18">
        <f t="shared" si="5"/>
        <v>36</v>
      </c>
      <c r="AH85" s="18">
        <f t="shared" si="5"/>
        <v>36</v>
      </c>
      <c r="AI85" s="18">
        <f t="shared" si="5"/>
        <v>36</v>
      </c>
      <c r="AJ85" s="18">
        <f t="shared" si="5"/>
        <v>36</v>
      </c>
      <c r="AK85" s="18">
        <f t="shared" si="5"/>
        <v>36</v>
      </c>
      <c r="AL85" s="18">
        <f t="shared" si="5"/>
        <v>36</v>
      </c>
      <c r="AM85" s="18">
        <v>36</v>
      </c>
      <c r="AN85" s="18">
        <v>36</v>
      </c>
      <c r="AO85" s="18">
        <v>36</v>
      </c>
      <c r="AP85" s="18">
        <v>36</v>
      </c>
      <c r="AQ85" s="18">
        <v>36</v>
      </c>
      <c r="AR85" s="18">
        <f>AR55+AR59+AR65+AR67+AR73+AR75+AR78+AR82+AR57</f>
        <v>0</v>
      </c>
      <c r="AS85" s="18">
        <f>AS55+AS59+AS65+AS67+AS73+AS75+AS78+AS82+AS57</f>
        <v>0</v>
      </c>
      <c r="AT85" s="18"/>
      <c r="AU85" s="18"/>
      <c r="AV85" s="18">
        <f>SUM(D85:AU85)+SUM(BB80:BD80)</f>
        <v>1394</v>
      </c>
      <c r="AW85" s="18"/>
      <c r="AX85" s="18"/>
      <c r="AY85" s="18"/>
      <c r="AZ85" s="18"/>
      <c r="BA85" s="18"/>
      <c r="BB85" s="18"/>
      <c r="BC85" s="18">
        <v>36</v>
      </c>
      <c r="BD85" s="18">
        <v>36</v>
      </c>
    </row>
    <row r="86" spans="1:56" s="5" customFormat="1" ht="15.75">
      <c r="A86" s="8"/>
      <c r="B86" s="104" t="s">
        <v>63</v>
      </c>
      <c r="C86" s="105"/>
      <c r="D86" s="18">
        <v>51</v>
      </c>
      <c r="E86" s="25">
        <v>51</v>
      </c>
      <c r="F86" s="25">
        <f aca="true" t="shared" si="6" ref="F86:AU86">F85*(1+42%)</f>
        <v>51.12</v>
      </c>
      <c r="G86" s="25">
        <f t="shared" si="6"/>
        <v>51.12</v>
      </c>
      <c r="H86" s="25">
        <f t="shared" si="6"/>
        <v>51.12</v>
      </c>
      <c r="I86" s="25">
        <f t="shared" si="6"/>
        <v>51.12</v>
      </c>
      <c r="J86" s="25">
        <f t="shared" si="6"/>
        <v>51.12</v>
      </c>
      <c r="K86" s="25">
        <f t="shared" si="6"/>
        <v>51.12</v>
      </c>
      <c r="L86" s="25">
        <f t="shared" si="6"/>
        <v>51.12</v>
      </c>
      <c r="M86" s="25">
        <f t="shared" si="6"/>
        <v>51.12</v>
      </c>
      <c r="N86" s="25">
        <f t="shared" si="6"/>
        <v>51.12</v>
      </c>
      <c r="O86" s="25">
        <f t="shared" si="6"/>
        <v>51.12</v>
      </c>
      <c r="P86" s="25">
        <f t="shared" si="6"/>
        <v>51.12</v>
      </c>
      <c r="Q86" s="25">
        <f t="shared" si="6"/>
        <v>51.12</v>
      </c>
      <c r="R86" s="25">
        <f t="shared" si="6"/>
        <v>51.12</v>
      </c>
      <c r="S86" s="25">
        <f t="shared" si="6"/>
        <v>51.12</v>
      </c>
      <c r="T86" s="25">
        <v>0</v>
      </c>
      <c r="U86" s="25">
        <f t="shared" si="6"/>
        <v>0</v>
      </c>
      <c r="V86" s="25">
        <f t="shared" si="6"/>
        <v>0</v>
      </c>
      <c r="W86" s="25"/>
      <c r="X86" s="25">
        <f t="shared" si="6"/>
        <v>51.12</v>
      </c>
      <c r="Y86" s="25">
        <f t="shared" si="6"/>
        <v>51.12</v>
      </c>
      <c r="Z86" s="25">
        <f t="shared" si="6"/>
        <v>51.12</v>
      </c>
      <c r="AA86" s="25">
        <f t="shared" si="6"/>
        <v>51.12</v>
      </c>
      <c r="AB86" s="25">
        <f t="shared" si="6"/>
        <v>51.12</v>
      </c>
      <c r="AC86" s="25">
        <f t="shared" si="6"/>
        <v>51.12</v>
      </c>
      <c r="AD86" s="25">
        <f t="shared" si="6"/>
        <v>51.12</v>
      </c>
      <c r="AE86" s="25">
        <f t="shared" si="6"/>
        <v>51.12</v>
      </c>
      <c r="AF86" s="25">
        <f t="shared" si="6"/>
        <v>51.12</v>
      </c>
      <c r="AG86" s="25">
        <f t="shared" si="6"/>
        <v>51.12</v>
      </c>
      <c r="AH86" s="25">
        <f t="shared" si="6"/>
        <v>51.12</v>
      </c>
      <c r="AI86" s="25">
        <f t="shared" si="6"/>
        <v>51.12</v>
      </c>
      <c r="AJ86" s="25">
        <f t="shared" si="6"/>
        <v>51.12</v>
      </c>
      <c r="AK86" s="25">
        <f t="shared" si="6"/>
        <v>51.12</v>
      </c>
      <c r="AL86" s="25">
        <f t="shared" si="6"/>
        <v>51.12</v>
      </c>
      <c r="AM86" s="25">
        <f t="shared" si="6"/>
        <v>51.12</v>
      </c>
      <c r="AN86" s="25">
        <f t="shared" si="6"/>
        <v>51.12</v>
      </c>
      <c r="AO86" s="25">
        <f t="shared" si="6"/>
        <v>51.12</v>
      </c>
      <c r="AP86" s="25">
        <f t="shared" si="6"/>
        <v>51.12</v>
      </c>
      <c r="AQ86" s="25">
        <f t="shared" si="6"/>
        <v>51.12</v>
      </c>
      <c r="AR86" s="25">
        <f t="shared" si="6"/>
        <v>0</v>
      </c>
      <c r="AS86" s="25">
        <f t="shared" si="6"/>
        <v>0</v>
      </c>
      <c r="AT86" s="25"/>
      <c r="AU86" s="25">
        <f t="shared" si="6"/>
        <v>0</v>
      </c>
      <c r="AV86" s="25">
        <f>SUM(D86:AU86)</f>
        <v>1840.0799999999983</v>
      </c>
      <c r="AW86" s="18"/>
      <c r="AX86" s="18"/>
      <c r="AY86" s="18"/>
      <c r="AZ86" s="18"/>
      <c r="BA86" s="18"/>
      <c r="BB86" s="18"/>
      <c r="BC86" s="18">
        <v>51</v>
      </c>
      <c r="BD86" s="18">
        <v>51</v>
      </c>
    </row>
    <row r="87" spans="1:56" s="5" customFormat="1" ht="15.75">
      <c r="A87" s="9"/>
      <c r="B87" s="32"/>
      <c r="C87" s="4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66" s="5" customFormat="1" ht="22.5">
      <c r="A88" s="9"/>
      <c r="B88" s="33"/>
      <c r="C88" s="46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99" t="s">
        <v>164</v>
      </c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1"/>
      <c r="AW88" s="10"/>
      <c r="AX88" s="10"/>
      <c r="AY88" s="10"/>
      <c r="AZ88" s="10"/>
      <c r="BA88" s="9"/>
      <c r="BB88" s="10"/>
      <c r="BC88" s="10"/>
      <c r="BD88" s="9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56" s="5" customFormat="1" ht="15.75">
      <c r="A89" s="100" t="s">
        <v>72</v>
      </c>
      <c r="B89" s="97" t="s">
        <v>60</v>
      </c>
      <c r="C89" s="101" t="s">
        <v>65</v>
      </c>
      <c r="D89" s="92" t="s">
        <v>0</v>
      </c>
      <c r="E89" s="93"/>
      <c r="F89" s="93"/>
      <c r="G89" s="94"/>
      <c r="H89" s="97" t="s">
        <v>24</v>
      </c>
      <c r="I89" s="92" t="s">
        <v>1</v>
      </c>
      <c r="J89" s="93"/>
      <c r="K89" s="93"/>
      <c r="L89" s="94"/>
      <c r="M89" s="92" t="s">
        <v>2</v>
      </c>
      <c r="N89" s="93"/>
      <c r="O89" s="94"/>
      <c r="P89" s="97" t="s">
        <v>25</v>
      </c>
      <c r="Q89" s="92" t="s">
        <v>3</v>
      </c>
      <c r="R89" s="93"/>
      <c r="S89" s="93"/>
      <c r="T89" s="94"/>
      <c r="U89" s="97" t="s">
        <v>46</v>
      </c>
      <c r="V89" s="92" t="s">
        <v>30</v>
      </c>
      <c r="W89" s="93"/>
      <c r="X89" s="94"/>
      <c r="Y89" s="83" t="s">
        <v>15</v>
      </c>
      <c r="Z89" s="92" t="s">
        <v>4</v>
      </c>
      <c r="AA89" s="98"/>
      <c r="AB89" s="96"/>
      <c r="AC89" s="97" t="s">
        <v>26</v>
      </c>
      <c r="AD89" s="92" t="s">
        <v>5</v>
      </c>
      <c r="AE89" s="93"/>
      <c r="AF89" s="93"/>
      <c r="AG89" s="94"/>
      <c r="AH89" s="92" t="s">
        <v>6</v>
      </c>
      <c r="AI89" s="93"/>
      <c r="AJ89" s="93"/>
      <c r="AK89" s="94"/>
      <c r="AL89" s="83" t="s">
        <v>42</v>
      </c>
      <c r="AM89" s="92" t="s">
        <v>7</v>
      </c>
      <c r="AN89" s="93"/>
      <c r="AO89" s="94"/>
      <c r="AP89" s="83" t="s">
        <v>82</v>
      </c>
      <c r="AQ89" s="92" t="s">
        <v>8</v>
      </c>
      <c r="AR89" s="93"/>
      <c r="AS89" s="93"/>
      <c r="AT89" s="96"/>
      <c r="AU89" s="83" t="s">
        <v>47</v>
      </c>
      <c r="AV89" s="92" t="s">
        <v>9</v>
      </c>
      <c r="AW89" s="93"/>
      <c r="AX89" s="94"/>
      <c r="AY89" s="83" t="s">
        <v>37</v>
      </c>
      <c r="AZ89" s="92" t="s">
        <v>10</v>
      </c>
      <c r="BA89" s="93"/>
      <c r="BB89" s="93"/>
      <c r="BC89" s="94"/>
      <c r="BD89" s="9"/>
    </row>
    <row r="90" spans="1:56" s="5" customFormat="1" ht="15.75">
      <c r="A90" s="100"/>
      <c r="B90" s="97"/>
      <c r="C90" s="102"/>
      <c r="D90" s="12" t="s">
        <v>11</v>
      </c>
      <c r="E90" s="12" t="s">
        <v>11</v>
      </c>
      <c r="F90" s="12" t="s">
        <v>11</v>
      </c>
      <c r="G90" s="12" t="s">
        <v>11</v>
      </c>
      <c r="H90" s="97"/>
      <c r="I90" s="12" t="s">
        <v>12</v>
      </c>
      <c r="J90" s="12" t="s">
        <v>12</v>
      </c>
      <c r="K90" s="12" t="s">
        <v>12</v>
      </c>
      <c r="L90" s="13" t="s">
        <v>32</v>
      </c>
      <c r="M90" s="12" t="s">
        <v>35</v>
      </c>
      <c r="N90" s="12" t="s">
        <v>13</v>
      </c>
      <c r="O90" s="12" t="s">
        <v>13</v>
      </c>
      <c r="P90" s="97"/>
      <c r="Q90" s="12" t="s">
        <v>14</v>
      </c>
      <c r="R90" s="12" t="s">
        <v>14</v>
      </c>
      <c r="S90" s="12" t="s">
        <v>14</v>
      </c>
      <c r="T90" s="12" t="s">
        <v>14</v>
      </c>
      <c r="U90" s="97"/>
      <c r="V90" s="12" t="s">
        <v>15</v>
      </c>
      <c r="W90" s="12" t="s">
        <v>15</v>
      </c>
      <c r="X90" s="12" t="s">
        <v>31</v>
      </c>
      <c r="Y90" s="95"/>
      <c r="Z90" s="12" t="s">
        <v>16</v>
      </c>
      <c r="AA90" s="12" t="s">
        <v>16</v>
      </c>
      <c r="AB90" s="12" t="s">
        <v>16</v>
      </c>
      <c r="AC90" s="97"/>
      <c r="AD90" s="12" t="s">
        <v>17</v>
      </c>
      <c r="AE90" s="12" t="s">
        <v>17</v>
      </c>
      <c r="AF90" s="12" t="s">
        <v>17</v>
      </c>
      <c r="AG90" s="12" t="s">
        <v>17</v>
      </c>
      <c r="AH90" s="14" t="s">
        <v>18</v>
      </c>
      <c r="AI90" s="14" t="s">
        <v>18</v>
      </c>
      <c r="AJ90" s="14" t="s">
        <v>18</v>
      </c>
      <c r="AK90" s="13" t="s">
        <v>36</v>
      </c>
      <c r="AL90" s="95"/>
      <c r="AM90" s="14" t="s">
        <v>19</v>
      </c>
      <c r="AN90" s="14" t="s">
        <v>19</v>
      </c>
      <c r="AO90" s="14" t="s">
        <v>19</v>
      </c>
      <c r="AP90" s="95"/>
      <c r="AQ90" s="14" t="s">
        <v>20</v>
      </c>
      <c r="AR90" s="14" t="s">
        <v>20</v>
      </c>
      <c r="AS90" s="14" t="s">
        <v>20</v>
      </c>
      <c r="AT90" s="13" t="s">
        <v>20</v>
      </c>
      <c r="AU90" s="95"/>
      <c r="AV90" s="35" t="s">
        <v>21</v>
      </c>
      <c r="AW90" s="14" t="s">
        <v>21</v>
      </c>
      <c r="AX90" s="14" t="s">
        <v>21</v>
      </c>
      <c r="AY90" s="95"/>
      <c r="AZ90" s="14" t="s">
        <v>22</v>
      </c>
      <c r="BA90" s="14" t="s">
        <v>22</v>
      </c>
      <c r="BB90" s="14" t="s">
        <v>22</v>
      </c>
      <c r="BC90" s="14" t="s">
        <v>22</v>
      </c>
      <c r="BD90" s="9"/>
    </row>
    <row r="91" spans="1:57" s="5" customFormat="1" ht="15.75">
      <c r="A91" s="100"/>
      <c r="B91" s="97"/>
      <c r="C91" s="103"/>
      <c r="D91" s="15">
        <v>1</v>
      </c>
      <c r="E91" s="16">
        <v>2</v>
      </c>
      <c r="F91" s="16">
        <v>3</v>
      </c>
      <c r="G91" s="16">
        <v>4</v>
      </c>
      <c r="H91" s="16">
        <v>5</v>
      </c>
      <c r="I91" s="16">
        <v>6</v>
      </c>
      <c r="J91" s="16">
        <v>7</v>
      </c>
      <c r="K91" s="16">
        <v>8</v>
      </c>
      <c r="L91" s="16">
        <v>9</v>
      </c>
      <c r="M91" s="16">
        <v>10</v>
      </c>
      <c r="N91" s="16">
        <v>11</v>
      </c>
      <c r="O91" s="16">
        <v>12</v>
      </c>
      <c r="P91" s="16">
        <v>13</v>
      </c>
      <c r="Q91" s="16">
        <v>14</v>
      </c>
      <c r="R91" s="16">
        <v>15</v>
      </c>
      <c r="S91" s="16">
        <v>16</v>
      </c>
      <c r="T91" s="16" t="s">
        <v>87</v>
      </c>
      <c r="U91" s="16">
        <v>18</v>
      </c>
      <c r="V91" s="16">
        <v>19</v>
      </c>
      <c r="W91" s="16">
        <v>20</v>
      </c>
      <c r="X91" s="16">
        <v>21</v>
      </c>
      <c r="Y91" s="16">
        <v>22</v>
      </c>
      <c r="Z91" s="16">
        <v>23</v>
      </c>
      <c r="AA91" s="16">
        <v>24</v>
      </c>
      <c r="AB91" s="16">
        <v>25</v>
      </c>
      <c r="AC91" s="16">
        <v>26</v>
      </c>
      <c r="AD91" s="16">
        <v>27</v>
      </c>
      <c r="AE91" s="16">
        <v>28</v>
      </c>
      <c r="AF91" s="16">
        <v>29</v>
      </c>
      <c r="AG91" s="16">
        <v>30</v>
      </c>
      <c r="AH91" s="16">
        <v>31</v>
      </c>
      <c r="AI91" s="16">
        <v>32</v>
      </c>
      <c r="AJ91" s="16">
        <v>33</v>
      </c>
      <c r="AK91" s="16">
        <v>34</v>
      </c>
      <c r="AL91" s="16">
        <v>35</v>
      </c>
      <c r="AM91" s="16">
        <v>36</v>
      </c>
      <c r="AN91" s="16">
        <v>37</v>
      </c>
      <c r="AO91" s="16">
        <v>38</v>
      </c>
      <c r="AP91" s="16">
        <v>39</v>
      </c>
      <c r="AQ91" s="16">
        <v>40</v>
      </c>
      <c r="AR91" s="16">
        <v>41</v>
      </c>
      <c r="AS91" s="16">
        <v>42</v>
      </c>
      <c r="AT91" s="16">
        <v>43</v>
      </c>
      <c r="AU91" s="19" t="s">
        <v>40</v>
      </c>
      <c r="AV91" s="17" t="s">
        <v>39</v>
      </c>
      <c r="AW91" s="16" t="s">
        <v>39</v>
      </c>
      <c r="AX91" s="16" t="s">
        <v>39</v>
      </c>
      <c r="AY91" s="16" t="s">
        <v>39</v>
      </c>
      <c r="AZ91" s="16" t="s">
        <v>39</v>
      </c>
      <c r="BA91" s="16" t="s">
        <v>39</v>
      </c>
      <c r="BB91" s="16" t="s">
        <v>39</v>
      </c>
      <c r="BC91" s="16" t="s">
        <v>39</v>
      </c>
      <c r="BD91" s="16" t="s">
        <v>41</v>
      </c>
      <c r="BE91" s="3"/>
    </row>
    <row r="92" spans="1:56" s="5" customFormat="1" ht="21">
      <c r="A92" s="22" t="s">
        <v>121</v>
      </c>
      <c r="B92" s="7" t="s">
        <v>78</v>
      </c>
      <c r="C92" s="4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49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8">
        <f>48+32+45</f>
        <v>125</v>
      </c>
      <c r="AX92" s="12"/>
      <c r="AY92" s="12"/>
      <c r="AZ92" s="12"/>
      <c r="BA92" s="12"/>
      <c r="BB92" s="12"/>
      <c r="BC92" s="12"/>
      <c r="BD92" s="9"/>
    </row>
    <row r="93" spans="1:56" s="5" customFormat="1" ht="15.75">
      <c r="A93" s="91" t="s">
        <v>68</v>
      </c>
      <c r="B93" s="85" t="s">
        <v>56</v>
      </c>
      <c r="C93" s="40" t="s">
        <v>166</v>
      </c>
      <c r="D93" s="12"/>
      <c r="E93" s="12"/>
      <c r="F93" s="12"/>
      <c r="G93" s="12"/>
      <c r="H93" s="12">
        <v>4</v>
      </c>
      <c r="I93" s="12">
        <v>4</v>
      </c>
      <c r="J93" s="12">
        <v>4</v>
      </c>
      <c r="K93" s="12">
        <v>4</v>
      </c>
      <c r="L93" s="12">
        <v>4</v>
      </c>
      <c r="M93" s="12">
        <v>4</v>
      </c>
      <c r="N93" s="12">
        <v>5</v>
      </c>
      <c r="O93" s="12">
        <v>4</v>
      </c>
      <c r="P93" s="12">
        <v>5</v>
      </c>
      <c r="Q93" s="12">
        <v>4</v>
      </c>
      <c r="R93" s="12">
        <v>4</v>
      </c>
      <c r="S93" s="12" t="s">
        <v>98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 t="s">
        <v>50</v>
      </c>
      <c r="AL93" s="12"/>
      <c r="AM93" s="12" t="s">
        <v>50</v>
      </c>
      <c r="AN93" s="12" t="s">
        <v>50</v>
      </c>
      <c r="AO93" s="12"/>
      <c r="AP93" s="12"/>
      <c r="AQ93" s="12"/>
      <c r="AR93" s="12"/>
      <c r="AS93" s="12"/>
      <c r="AT93" s="12"/>
      <c r="AU93" s="12"/>
      <c r="AV93" s="12">
        <f aca="true" t="shared" si="7" ref="AV93:AV118">SUM(H93:AV93)</f>
        <v>48</v>
      </c>
      <c r="AX93" s="12"/>
      <c r="AY93" s="12"/>
      <c r="AZ93" s="12"/>
      <c r="BA93" s="12"/>
      <c r="BB93" s="12"/>
      <c r="BC93" s="12"/>
      <c r="BD93" s="9"/>
    </row>
    <row r="94" spans="1:56" s="5" customFormat="1" ht="15.75">
      <c r="A94" s="91"/>
      <c r="B94" s="86"/>
      <c r="C94" s="40" t="s">
        <v>167</v>
      </c>
      <c r="D94" s="12"/>
      <c r="E94" s="12"/>
      <c r="F94" s="12"/>
      <c r="G94" s="12"/>
      <c r="H94" s="12">
        <v>2</v>
      </c>
      <c r="I94" s="12">
        <v>2</v>
      </c>
      <c r="J94" s="12">
        <v>2</v>
      </c>
      <c r="K94" s="12">
        <v>2</v>
      </c>
      <c r="L94" s="12">
        <v>2</v>
      </c>
      <c r="M94" s="12">
        <v>2</v>
      </c>
      <c r="N94" s="12">
        <v>2</v>
      </c>
      <c r="O94" s="12">
        <v>2</v>
      </c>
      <c r="P94" s="12">
        <v>2</v>
      </c>
      <c r="Q94" s="12">
        <v>2</v>
      </c>
      <c r="R94" s="12">
        <v>2</v>
      </c>
      <c r="S94" s="12">
        <v>1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>
        <f t="shared" si="7"/>
        <v>23</v>
      </c>
      <c r="AX94" s="12"/>
      <c r="AY94" s="12"/>
      <c r="AZ94" s="12"/>
      <c r="BA94" s="12"/>
      <c r="BB94" s="12"/>
      <c r="BC94" s="12"/>
      <c r="BD94" s="9"/>
    </row>
    <row r="95" spans="1:56" s="5" customFormat="1" ht="15.75">
      <c r="A95" s="91" t="s">
        <v>70</v>
      </c>
      <c r="B95" s="85" t="s">
        <v>33</v>
      </c>
      <c r="C95" s="40" t="s">
        <v>166</v>
      </c>
      <c r="D95" s="12"/>
      <c r="E95" s="12"/>
      <c r="F95" s="12"/>
      <c r="G95" s="12"/>
      <c r="H95" s="12">
        <v>4</v>
      </c>
      <c r="I95" s="12">
        <v>4</v>
      </c>
      <c r="J95" s="12">
        <v>2</v>
      </c>
      <c r="K95" s="12">
        <v>2</v>
      </c>
      <c r="L95" s="12">
        <v>2</v>
      </c>
      <c r="M95" s="12">
        <v>2</v>
      </c>
      <c r="N95" s="12">
        <v>2</v>
      </c>
      <c r="O95" s="12">
        <v>2</v>
      </c>
      <c r="P95" s="12">
        <v>2</v>
      </c>
      <c r="Q95" s="12">
        <v>4</v>
      </c>
      <c r="R95" s="12">
        <v>2</v>
      </c>
      <c r="S95" s="12">
        <v>4</v>
      </c>
      <c r="T95" s="18" t="s">
        <v>77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 t="s">
        <v>50</v>
      </c>
      <c r="AL95" s="12"/>
      <c r="AM95" s="12"/>
      <c r="AN95" s="12" t="s">
        <v>50</v>
      </c>
      <c r="AO95" s="12"/>
      <c r="AP95" s="12"/>
      <c r="AQ95" s="12"/>
      <c r="AR95" s="12"/>
      <c r="AS95" s="12"/>
      <c r="AT95" s="12"/>
      <c r="AU95" s="12"/>
      <c r="AV95" s="12">
        <f t="shared" si="7"/>
        <v>32</v>
      </c>
      <c r="AX95" s="12"/>
      <c r="AY95" s="12"/>
      <c r="AZ95" s="12"/>
      <c r="BA95" s="12"/>
      <c r="BB95" s="12"/>
      <c r="BC95" s="12"/>
      <c r="BD95" s="9"/>
    </row>
    <row r="96" spans="1:56" s="5" customFormat="1" ht="15.75">
      <c r="A96" s="91"/>
      <c r="B96" s="86"/>
      <c r="C96" s="40" t="s">
        <v>167</v>
      </c>
      <c r="D96" s="12"/>
      <c r="E96" s="12"/>
      <c r="F96" s="12"/>
      <c r="G96" s="12"/>
      <c r="H96" s="12">
        <v>2</v>
      </c>
      <c r="I96" s="12">
        <v>2</v>
      </c>
      <c r="J96" s="12">
        <v>1</v>
      </c>
      <c r="K96" s="12">
        <v>1</v>
      </c>
      <c r="L96" s="12">
        <v>1</v>
      </c>
      <c r="M96" s="12">
        <v>1</v>
      </c>
      <c r="N96" s="12">
        <v>1</v>
      </c>
      <c r="O96" s="12">
        <v>2</v>
      </c>
      <c r="P96" s="12">
        <v>1</v>
      </c>
      <c r="Q96" s="12">
        <v>1</v>
      </c>
      <c r="R96" s="12">
        <v>2</v>
      </c>
      <c r="S96" s="12">
        <v>2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>
        <f t="shared" si="7"/>
        <v>17</v>
      </c>
      <c r="AX96" s="12"/>
      <c r="AY96" s="12"/>
      <c r="AZ96" s="12"/>
      <c r="BA96" s="12"/>
      <c r="BB96" s="12"/>
      <c r="BC96" s="12"/>
      <c r="BD96" s="9"/>
    </row>
    <row r="97" spans="1:56" s="5" customFormat="1" ht="21.75">
      <c r="A97" s="91" t="s">
        <v>122</v>
      </c>
      <c r="B97" s="85" t="s">
        <v>49</v>
      </c>
      <c r="C97" s="40" t="s">
        <v>166</v>
      </c>
      <c r="D97" s="12"/>
      <c r="E97" s="12"/>
      <c r="F97" s="12"/>
      <c r="G97" s="12"/>
      <c r="H97" s="12">
        <v>2</v>
      </c>
      <c r="I97" s="12">
        <v>2</v>
      </c>
      <c r="J97" s="12">
        <v>2</v>
      </c>
      <c r="K97" s="12">
        <v>2</v>
      </c>
      <c r="L97" s="12">
        <v>2</v>
      </c>
      <c r="M97" s="12">
        <v>2</v>
      </c>
      <c r="N97" s="12">
        <v>3</v>
      </c>
      <c r="O97" s="12">
        <v>2</v>
      </c>
      <c r="P97" s="12">
        <v>3</v>
      </c>
      <c r="Q97" s="12">
        <v>2</v>
      </c>
      <c r="R97" s="12">
        <v>2</v>
      </c>
      <c r="S97" s="12" t="s">
        <v>99</v>
      </c>
      <c r="T97" s="12"/>
      <c r="U97" s="12"/>
      <c r="V97" s="12">
        <v>1</v>
      </c>
      <c r="W97" s="12">
        <v>2</v>
      </c>
      <c r="X97" s="12">
        <v>2</v>
      </c>
      <c r="Y97" s="12">
        <v>2</v>
      </c>
      <c r="Z97" s="12">
        <v>2</v>
      </c>
      <c r="AA97" s="12">
        <v>2</v>
      </c>
      <c r="AB97" s="12">
        <v>2</v>
      </c>
      <c r="AC97" s="12">
        <v>2</v>
      </c>
      <c r="AD97" s="12">
        <v>2</v>
      </c>
      <c r="AE97" s="12" t="s">
        <v>98</v>
      </c>
      <c r="AF97" s="12"/>
      <c r="AG97" s="12"/>
      <c r="AH97" s="12"/>
      <c r="AI97" s="12"/>
      <c r="AJ97" s="12"/>
      <c r="AK97" s="12" t="s">
        <v>50</v>
      </c>
      <c r="AL97" s="12"/>
      <c r="AM97" s="12"/>
      <c r="AN97" s="12" t="s">
        <v>50</v>
      </c>
      <c r="AO97" s="12"/>
      <c r="AP97" s="12"/>
      <c r="AQ97" s="12"/>
      <c r="AR97" s="12"/>
      <c r="AS97" s="12"/>
      <c r="AT97" s="12"/>
      <c r="AU97" s="12"/>
      <c r="AV97" s="12">
        <f t="shared" si="7"/>
        <v>45</v>
      </c>
      <c r="AX97" s="12"/>
      <c r="AY97" s="12"/>
      <c r="AZ97" s="12"/>
      <c r="BA97" s="12"/>
      <c r="BB97" s="12"/>
      <c r="BC97" s="12"/>
      <c r="BD97" s="9"/>
    </row>
    <row r="98" spans="1:56" s="5" customFormat="1" ht="15.75">
      <c r="A98" s="91"/>
      <c r="B98" s="86"/>
      <c r="C98" s="40" t="s">
        <v>167</v>
      </c>
      <c r="D98" s="12"/>
      <c r="E98" s="12"/>
      <c r="F98" s="12"/>
      <c r="G98" s="12"/>
      <c r="H98" s="12">
        <v>2</v>
      </c>
      <c r="I98" s="12">
        <v>2</v>
      </c>
      <c r="J98" s="12">
        <v>2</v>
      </c>
      <c r="K98" s="12">
        <v>2</v>
      </c>
      <c r="L98" s="12">
        <v>2</v>
      </c>
      <c r="M98" s="12">
        <v>2</v>
      </c>
      <c r="N98" s="12">
        <v>3</v>
      </c>
      <c r="O98" s="12">
        <v>2</v>
      </c>
      <c r="P98" s="12">
        <v>3</v>
      </c>
      <c r="Q98" s="12">
        <v>2</v>
      </c>
      <c r="R98" s="12">
        <v>2</v>
      </c>
      <c r="S98" s="12">
        <v>2</v>
      </c>
      <c r="T98" s="12"/>
      <c r="U98" s="12"/>
      <c r="V98" s="12">
        <v>1</v>
      </c>
      <c r="W98" s="12">
        <v>2</v>
      </c>
      <c r="X98" s="12">
        <v>2</v>
      </c>
      <c r="Y98" s="12">
        <v>2</v>
      </c>
      <c r="Z98" s="12">
        <v>2</v>
      </c>
      <c r="AA98" s="12">
        <v>2</v>
      </c>
      <c r="AB98" s="12">
        <v>2</v>
      </c>
      <c r="AC98" s="12">
        <v>2</v>
      </c>
      <c r="AD98" s="12">
        <v>2</v>
      </c>
      <c r="AE98" s="12">
        <v>2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>
        <f t="shared" si="7"/>
        <v>45</v>
      </c>
      <c r="AX98" s="12"/>
      <c r="AY98" s="12"/>
      <c r="AZ98" s="12"/>
      <c r="BA98" s="12"/>
      <c r="BB98" s="12"/>
      <c r="BC98" s="12"/>
      <c r="BD98" s="9"/>
    </row>
    <row r="99" spans="1:56" s="5" customFormat="1" ht="15.75">
      <c r="A99" s="22" t="s">
        <v>127</v>
      </c>
      <c r="B99" s="6" t="s">
        <v>128</v>
      </c>
      <c r="C99" s="4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X99" s="12"/>
      <c r="AY99" s="12"/>
      <c r="AZ99" s="12"/>
      <c r="BA99" s="12"/>
      <c r="BB99" s="12"/>
      <c r="BC99" s="12"/>
      <c r="BD99" s="9"/>
    </row>
    <row r="100" spans="1:56" s="5" customFormat="1" ht="21">
      <c r="A100" s="22" t="s">
        <v>129</v>
      </c>
      <c r="B100" s="7" t="s">
        <v>130</v>
      </c>
      <c r="C100" s="4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 t="s">
        <v>50</v>
      </c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8">
        <f>68+32+68</f>
        <v>168</v>
      </c>
      <c r="AX100" s="12"/>
      <c r="AY100" s="12"/>
      <c r="AZ100" s="12"/>
      <c r="BA100" s="12"/>
      <c r="BB100" s="12"/>
      <c r="BC100" s="12"/>
      <c r="BD100" s="9"/>
    </row>
    <row r="101" spans="1:56" s="5" customFormat="1" ht="15.75">
      <c r="A101" s="91" t="s">
        <v>155</v>
      </c>
      <c r="B101" s="85" t="s">
        <v>57</v>
      </c>
      <c r="C101" s="40" t="s">
        <v>166</v>
      </c>
      <c r="D101" s="12"/>
      <c r="E101" s="12"/>
      <c r="F101" s="12"/>
      <c r="G101" s="12"/>
      <c r="H101" s="12">
        <v>6</v>
      </c>
      <c r="I101" s="12">
        <v>6</v>
      </c>
      <c r="J101" s="12">
        <v>6</v>
      </c>
      <c r="K101" s="12">
        <v>6</v>
      </c>
      <c r="L101" s="12">
        <v>6</v>
      </c>
      <c r="M101" s="12">
        <v>6</v>
      </c>
      <c r="N101" s="12">
        <v>8</v>
      </c>
      <c r="O101" s="12">
        <v>8</v>
      </c>
      <c r="P101" s="12">
        <v>6</v>
      </c>
      <c r="Q101" s="12">
        <v>6</v>
      </c>
      <c r="R101" s="12" t="s">
        <v>97</v>
      </c>
      <c r="S101" s="12"/>
      <c r="T101" s="18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 t="s">
        <v>50</v>
      </c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>
        <f t="shared" si="7"/>
        <v>68</v>
      </c>
      <c r="AX101" s="12"/>
      <c r="AY101" s="12"/>
      <c r="AZ101" s="12"/>
      <c r="BA101" s="12"/>
      <c r="BB101" s="12"/>
      <c r="BC101" s="12"/>
      <c r="BD101" s="9"/>
    </row>
    <row r="102" spans="1:56" s="5" customFormat="1" ht="15.75">
      <c r="A102" s="91"/>
      <c r="B102" s="86"/>
      <c r="C102" s="40" t="s">
        <v>167</v>
      </c>
      <c r="D102" s="12"/>
      <c r="E102" s="12"/>
      <c r="F102" s="12"/>
      <c r="G102" s="12"/>
      <c r="H102" s="12">
        <v>3</v>
      </c>
      <c r="I102" s="12">
        <v>3</v>
      </c>
      <c r="J102" s="12">
        <v>3</v>
      </c>
      <c r="K102" s="12">
        <v>3</v>
      </c>
      <c r="L102" s="12">
        <v>3</v>
      </c>
      <c r="M102" s="12">
        <v>3</v>
      </c>
      <c r="N102" s="12">
        <v>3</v>
      </c>
      <c r="O102" s="12">
        <v>3</v>
      </c>
      <c r="P102" s="12">
        <v>3</v>
      </c>
      <c r="Q102" s="12">
        <v>3</v>
      </c>
      <c r="R102" s="12">
        <v>2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>
        <f t="shared" si="7"/>
        <v>32</v>
      </c>
      <c r="AX102" s="12"/>
      <c r="AY102" s="12"/>
      <c r="AZ102" s="12"/>
      <c r="BA102" s="12"/>
      <c r="BB102" s="12"/>
      <c r="BC102" s="12"/>
      <c r="BD102" s="9"/>
    </row>
    <row r="103" spans="1:56" s="5" customFormat="1" ht="15.75">
      <c r="A103" s="87" t="s">
        <v>156</v>
      </c>
      <c r="B103" s="85" t="s">
        <v>58</v>
      </c>
      <c r="C103" s="40" t="s">
        <v>166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>
        <v>2</v>
      </c>
      <c r="W103" s="12">
        <v>4</v>
      </c>
      <c r="X103" s="12">
        <v>2</v>
      </c>
      <c r="Y103" s="12">
        <v>4</v>
      </c>
      <c r="Z103" s="12">
        <v>4</v>
      </c>
      <c r="AA103" s="12">
        <v>4</v>
      </c>
      <c r="AB103" s="12">
        <v>4</v>
      </c>
      <c r="AC103" s="12">
        <v>4</v>
      </c>
      <c r="AD103" s="12">
        <v>4</v>
      </c>
      <c r="AE103" s="12"/>
      <c r="AF103" s="12"/>
      <c r="AG103" s="12"/>
      <c r="AH103" s="12"/>
      <c r="AI103" s="12"/>
      <c r="AJ103" s="12"/>
      <c r="AK103" s="12" t="s">
        <v>50</v>
      </c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>
        <f t="shared" si="7"/>
        <v>32</v>
      </c>
      <c r="AX103" s="12"/>
      <c r="AY103" s="12"/>
      <c r="AZ103" s="12"/>
      <c r="BA103" s="12"/>
      <c r="BB103" s="12"/>
      <c r="BC103" s="12"/>
      <c r="BD103" s="9"/>
    </row>
    <row r="104" spans="1:56" s="5" customFormat="1" ht="15.75">
      <c r="A104" s="88"/>
      <c r="B104" s="86"/>
      <c r="C104" s="40" t="s">
        <v>167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>
        <v>1</v>
      </c>
      <c r="W104" s="12">
        <v>2</v>
      </c>
      <c r="X104" s="12">
        <v>1</v>
      </c>
      <c r="Y104" s="12">
        <v>2</v>
      </c>
      <c r="Z104" s="12">
        <v>2</v>
      </c>
      <c r="AA104" s="12">
        <v>2</v>
      </c>
      <c r="AB104" s="12">
        <v>2</v>
      </c>
      <c r="AC104" s="12">
        <v>2</v>
      </c>
      <c r="AD104" s="12">
        <v>2</v>
      </c>
      <c r="AE104" s="12"/>
      <c r="AF104" s="12"/>
      <c r="AG104" s="12"/>
      <c r="AH104" s="12"/>
      <c r="AI104" s="12"/>
      <c r="AJ104" s="12"/>
      <c r="AK104" s="12" t="s">
        <v>50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>
        <f t="shared" si="7"/>
        <v>16</v>
      </c>
      <c r="AX104" s="12"/>
      <c r="AY104" s="12"/>
      <c r="AZ104" s="12"/>
      <c r="BA104" s="12"/>
      <c r="BB104" s="12"/>
      <c r="BC104" s="12"/>
      <c r="BD104" s="9"/>
    </row>
    <row r="105" spans="1:56" s="5" customFormat="1" ht="15.75">
      <c r="A105" s="87" t="s">
        <v>157</v>
      </c>
      <c r="B105" s="85" t="s">
        <v>93</v>
      </c>
      <c r="C105" s="40" t="s">
        <v>166</v>
      </c>
      <c r="D105" s="12"/>
      <c r="E105" s="12"/>
      <c r="F105" s="12"/>
      <c r="G105" s="12"/>
      <c r="H105" s="12">
        <v>6</v>
      </c>
      <c r="I105" s="12">
        <v>6</v>
      </c>
      <c r="J105" s="12">
        <v>6</v>
      </c>
      <c r="K105" s="12">
        <v>8</v>
      </c>
      <c r="L105" s="12">
        <v>8</v>
      </c>
      <c r="M105" s="12">
        <v>8</v>
      </c>
      <c r="N105" s="12">
        <v>4</v>
      </c>
      <c r="O105" s="12">
        <v>6</v>
      </c>
      <c r="P105" s="12">
        <v>4</v>
      </c>
      <c r="Q105" s="12">
        <v>6</v>
      </c>
      <c r="R105" s="12" t="s">
        <v>106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>
        <f t="shared" si="7"/>
        <v>68</v>
      </c>
      <c r="AX105" s="12"/>
      <c r="AY105" s="12"/>
      <c r="AZ105" s="12"/>
      <c r="BA105" s="12"/>
      <c r="BB105" s="12"/>
      <c r="BC105" s="12"/>
      <c r="BD105" s="9"/>
    </row>
    <row r="106" spans="1:56" s="5" customFormat="1" ht="15.75">
      <c r="A106" s="88"/>
      <c r="B106" s="86"/>
      <c r="C106" s="40" t="s">
        <v>167</v>
      </c>
      <c r="D106" s="12"/>
      <c r="E106" s="12"/>
      <c r="F106" s="12"/>
      <c r="G106" s="12"/>
      <c r="H106" s="12">
        <v>3</v>
      </c>
      <c r="I106" s="12">
        <v>3</v>
      </c>
      <c r="J106" s="12">
        <v>3</v>
      </c>
      <c r="K106" s="12">
        <v>4</v>
      </c>
      <c r="L106" s="12">
        <v>4</v>
      </c>
      <c r="M106" s="12">
        <v>4</v>
      </c>
      <c r="N106" s="12">
        <v>2</v>
      </c>
      <c r="O106" s="12">
        <v>3</v>
      </c>
      <c r="P106" s="12">
        <v>2</v>
      </c>
      <c r="Q106" s="12">
        <v>3</v>
      </c>
      <c r="R106" s="12">
        <v>3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>
        <f t="shared" si="7"/>
        <v>34</v>
      </c>
      <c r="AX106" s="12"/>
      <c r="AY106" s="12"/>
      <c r="AZ106" s="12"/>
      <c r="BA106" s="12"/>
      <c r="BB106" s="12"/>
      <c r="BC106" s="12"/>
      <c r="BD106" s="9"/>
    </row>
    <row r="107" spans="1:56" s="5" customFormat="1" ht="15.75">
      <c r="A107" s="22" t="s">
        <v>138</v>
      </c>
      <c r="B107" s="7" t="s">
        <v>148</v>
      </c>
      <c r="C107" s="40"/>
      <c r="D107" s="12"/>
      <c r="E107" s="12"/>
      <c r="F107" s="12"/>
      <c r="G107" s="12" t="s">
        <v>50</v>
      </c>
      <c r="H107" s="12" t="s">
        <v>50</v>
      </c>
      <c r="I107" s="12" t="s">
        <v>50</v>
      </c>
      <c r="J107" s="12" t="s">
        <v>50</v>
      </c>
      <c r="K107" s="12" t="s">
        <v>50</v>
      </c>
      <c r="L107" s="12" t="s">
        <v>50</v>
      </c>
      <c r="M107" s="12" t="s">
        <v>50</v>
      </c>
      <c r="N107" s="12" t="s">
        <v>50</v>
      </c>
      <c r="O107" s="12" t="s">
        <v>50</v>
      </c>
      <c r="P107" s="12" t="s">
        <v>50</v>
      </c>
      <c r="Q107" s="12" t="s">
        <v>50</v>
      </c>
      <c r="R107" s="12" t="s">
        <v>50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 t="s">
        <v>50</v>
      </c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>
        <f t="shared" si="7"/>
        <v>0</v>
      </c>
      <c r="AX107" s="12"/>
      <c r="AY107" s="12"/>
      <c r="AZ107" s="12"/>
      <c r="BA107" s="12"/>
      <c r="BB107" s="12"/>
      <c r="BC107" s="12"/>
      <c r="BD107" s="9"/>
    </row>
    <row r="108" spans="1:56" s="5" customFormat="1" ht="21">
      <c r="A108" s="7" t="s">
        <v>79</v>
      </c>
      <c r="B108" s="7" t="s">
        <v>73</v>
      </c>
      <c r="C108" s="4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 t="s">
        <v>50</v>
      </c>
      <c r="AL108" s="12"/>
      <c r="AM108" s="12"/>
      <c r="AN108" s="12" t="s">
        <v>50</v>
      </c>
      <c r="AO108" s="12"/>
      <c r="AP108" s="12"/>
      <c r="AQ108" s="12"/>
      <c r="AR108" s="12"/>
      <c r="AS108" s="12"/>
      <c r="AT108" s="12"/>
      <c r="AU108" s="12"/>
      <c r="AV108" s="18">
        <f>352+72</f>
        <v>424</v>
      </c>
      <c r="AX108" s="12"/>
      <c r="AY108" s="12"/>
      <c r="AZ108" s="12"/>
      <c r="BA108" s="12"/>
      <c r="BB108" s="12"/>
      <c r="BC108" s="12"/>
      <c r="BD108" s="9"/>
    </row>
    <row r="109" spans="1:56" s="5" customFormat="1" ht="15.75">
      <c r="A109" s="89" t="s">
        <v>158</v>
      </c>
      <c r="B109" s="85" t="s">
        <v>115</v>
      </c>
      <c r="C109" s="40" t="s">
        <v>166</v>
      </c>
      <c r="D109" s="12"/>
      <c r="E109" s="12"/>
      <c r="F109" s="12"/>
      <c r="G109" s="12"/>
      <c r="H109" s="12">
        <v>14</v>
      </c>
      <c r="I109" s="12">
        <v>14</v>
      </c>
      <c r="J109" s="12">
        <v>16</v>
      </c>
      <c r="K109" s="12">
        <v>14</v>
      </c>
      <c r="L109" s="12">
        <v>14</v>
      </c>
      <c r="M109" s="12">
        <v>14</v>
      </c>
      <c r="N109" s="12">
        <v>14</v>
      </c>
      <c r="O109" s="12">
        <v>14</v>
      </c>
      <c r="P109" s="12">
        <v>16</v>
      </c>
      <c r="Q109" s="12">
        <v>14</v>
      </c>
      <c r="R109" s="12">
        <v>18</v>
      </c>
      <c r="S109" s="12" t="s">
        <v>105</v>
      </c>
      <c r="T109" s="12"/>
      <c r="U109" s="12"/>
      <c r="V109" s="12">
        <v>20</v>
      </c>
      <c r="W109" s="12">
        <v>18</v>
      </c>
      <c r="X109" s="12">
        <v>20</v>
      </c>
      <c r="Y109" s="12">
        <v>18</v>
      </c>
      <c r="Z109" s="12">
        <v>18</v>
      </c>
      <c r="AA109" s="12">
        <v>16</v>
      </c>
      <c r="AB109" s="12">
        <v>16</v>
      </c>
      <c r="AC109" s="12">
        <v>16</v>
      </c>
      <c r="AD109" s="12">
        <v>16</v>
      </c>
      <c r="AE109" s="12">
        <v>16</v>
      </c>
      <c r="AF109" s="12"/>
      <c r="AG109" s="12"/>
      <c r="AH109" s="12"/>
      <c r="AI109" s="12"/>
      <c r="AJ109" s="18" t="s">
        <v>103</v>
      </c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 t="s">
        <v>50</v>
      </c>
      <c r="AV109" s="12">
        <f t="shared" si="7"/>
        <v>352</v>
      </c>
      <c r="AX109" s="12"/>
      <c r="AY109" s="12"/>
      <c r="AZ109" s="12"/>
      <c r="BA109" s="12"/>
      <c r="BB109" s="12"/>
      <c r="BC109" s="12"/>
      <c r="BD109" s="9"/>
    </row>
    <row r="110" spans="1:56" s="5" customFormat="1" ht="15.75">
      <c r="A110" s="89"/>
      <c r="B110" s="86"/>
      <c r="C110" s="40" t="s">
        <v>167</v>
      </c>
      <c r="D110" s="12"/>
      <c r="E110" s="12"/>
      <c r="F110" s="12"/>
      <c r="G110" s="12"/>
      <c r="H110" s="12">
        <v>7</v>
      </c>
      <c r="I110" s="12">
        <v>7</v>
      </c>
      <c r="J110" s="12">
        <v>8</v>
      </c>
      <c r="K110" s="12">
        <v>7</v>
      </c>
      <c r="L110" s="12">
        <v>7</v>
      </c>
      <c r="M110" s="12">
        <v>7</v>
      </c>
      <c r="N110" s="12">
        <v>7</v>
      </c>
      <c r="O110" s="12">
        <v>7</v>
      </c>
      <c r="P110" s="12">
        <v>8</v>
      </c>
      <c r="Q110" s="12">
        <v>7</v>
      </c>
      <c r="R110" s="12">
        <v>9</v>
      </c>
      <c r="S110" s="12">
        <v>8</v>
      </c>
      <c r="T110" s="12"/>
      <c r="U110" s="12"/>
      <c r="V110" s="12">
        <v>10</v>
      </c>
      <c r="W110" s="12">
        <v>9</v>
      </c>
      <c r="X110" s="12">
        <v>10</v>
      </c>
      <c r="Y110" s="12">
        <v>9</v>
      </c>
      <c r="Z110" s="12">
        <v>9</v>
      </c>
      <c r="AA110" s="12">
        <v>8</v>
      </c>
      <c r="AB110" s="12">
        <v>8</v>
      </c>
      <c r="AC110" s="12">
        <v>8</v>
      </c>
      <c r="AD110" s="12">
        <v>8</v>
      </c>
      <c r="AE110" s="12">
        <v>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>
        <f t="shared" si="7"/>
        <v>176</v>
      </c>
      <c r="AX110" s="12"/>
      <c r="AY110" s="12"/>
      <c r="AZ110" s="12"/>
      <c r="BA110" s="12"/>
      <c r="BB110" s="12"/>
      <c r="BC110" s="12"/>
      <c r="BD110" s="9"/>
    </row>
    <row r="111" spans="1:56" s="5" customFormat="1" ht="15.75">
      <c r="A111" s="36" t="s">
        <v>159</v>
      </c>
      <c r="B111" s="34" t="s">
        <v>96</v>
      </c>
      <c r="C111" s="4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8"/>
      <c r="V111" s="12"/>
      <c r="W111" s="12" t="s">
        <v>50</v>
      </c>
      <c r="X111" s="12" t="s">
        <v>50</v>
      </c>
      <c r="Y111" s="12" t="s">
        <v>50</v>
      </c>
      <c r="Z111" s="12" t="s">
        <v>50</v>
      </c>
      <c r="AA111" s="12" t="s">
        <v>50</v>
      </c>
      <c r="AB111" s="12"/>
      <c r="AC111" s="12"/>
      <c r="AD111" s="12"/>
      <c r="AE111" s="12"/>
      <c r="AF111" s="12">
        <v>18</v>
      </c>
      <c r="AG111" s="12">
        <v>18</v>
      </c>
      <c r="AH111" s="12">
        <v>18</v>
      </c>
      <c r="AI111" s="12">
        <v>18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>
        <f t="shared" si="7"/>
        <v>72</v>
      </c>
      <c r="AX111" s="12"/>
      <c r="AY111" s="12"/>
      <c r="AZ111" s="12"/>
      <c r="BA111" s="12"/>
      <c r="BB111" s="12"/>
      <c r="BC111" s="12"/>
      <c r="BD111" s="9"/>
    </row>
    <row r="112" spans="1:56" s="5" customFormat="1" ht="31.5">
      <c r="A112" s="7" t="s">
        <v>94</v>
      </c>
      <c r="B112" s="38" t="s">
        <v>95</v>
      </c>
      <c r="C112" s="4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8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8">
        <v>108</v>
      </c>
      <c r="AX112" s="12"/>
      <c r="AY112" s="12"/>
      <c r="AZ112" s="12"/>
      <c r="BA112" s="12"/>
      <c r="BB112" s="12"/>
      <c r="BC112" s="12"/>
      <c r="BD112" s="9"/>
    </row>
    <row r="113" spans="1:56" s="5" customFormat="1" ht="21.75">
      <c r="A113" s="36" t="s">
        <v>160</v>
      </c>
      <c r="B113" s="34" t="s">
        <v>96</v>
      </c>
      <c r="C113" s="40"/>
      <c r="D113" s="12"/>
      <c r="E113" s="12">
        <v>36</v>
      </c>
      <c r="F113" s="12">
        <v>36</v>
      </c>
      <c r="G113" s="12" t="s">
        <v>107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8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>
        <v>108</v>
      </c>
      <c r="AX113" s="12"/>
      <c r="AY113" s="12"/>
      <c r="AZ113" s="12"/>
      <c r="BA113" s="12"/>
      <c r="BB113" s="12"/>
      <c r="BC113" s="12"/>
      <c r="BD113" s="9"/>
    </row>
    <row r="114" spans="1:56" s="5" customFormat="1" ht="15.75">
      <c r="A114" s="90" t="s">
        <v>161</v>
      </c>
      <c r="B114" s="90" t="s">
        <v>116</v>
      </c>
      <c r="C114" s="40" t="s">
        <v>166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13</v>
      </c>
      <c r="W114" s="12">
        <v>12</v>
      </c>
      <c r="X114" s="12">
        <v>12</v>
      </c>
      <c r="Y114" s="12">
        <v>12</v>
      </c>
      <c r="Z114" s="12">
        <v>12</v>
      </c>
      <c r="AA114" s="12">
        <v>14</v>
      </c>
      <c r="AB114" s="12">
        <v>14</v>
      </c>
      <c r="AC114" s="12">
        <v>14</v>
      </c>
      <c r="AD114" s="12">
        <v>14</v>
      </c>
      <c r="AE114" s="12"/>
      <c r="AF114" s="12" t="s">
        <v>50</v>
      </c>
      <c r="AG114" s="12" t="s">
        <v>50</v>
      </c>
      <c r="AH114" s="12" t="s">
        <v>50</v>
      </c>
      <c r="AI114" s="12"/>
      <c r="AJ114" s="18" t="s">
        <v>103</v>
      </c>
      <c r="AK114" s="12" t="s">
        <v>50</v>
      </c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>
        <f t="shared" si="7"/>
        <v>117</v>
      </c>
      <c r="AX114" s="12"/>
      <c r="AY114" s="12"/>
      <c r="AZ114" s="12"/>
      <c r="BA114" s="12"/>
      <c r="BB114" s="12"/>
      <c r="BC114" s="12"/>
      <c r="BD114" s="9"/>
    </row>
    <row r="115" spans="1:56" s="5" customFormat="1" ht="15.75">
      <c r="A115" s="90"/>
      <c r="B115" s="90"/>
      <c r="C115" s="40" t="s">
        <v>167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6</v>
      </c>
      <c r="W115" s="12">
        <v>6</v>
      </c>
      <c r="X115" s="12">
        <v>6</v>
      </c>
      <c r="Y115" s="12">
        <v>6</v>
      </c>
      <c r="Z115" s="12">
        <v>6</v>
      </c>
      <c r="AA115" s="12">
        <v>7</v>
      </c>
      <c r="AB115" s="12">
        <v>7</v>
      </c>
      <c r="AC115" s="12">
        <v>7</v>
      </c>
      <c r="AD115" s="12">
        <v>7</v>
      </c>
      <c r="AE115" s="12"/>
      <c r="AF115" s="12" t="s">
        <v>50</v>
      </c>
      <c r="AG115" s="12" t="s">
        <v>50</v>
      </c>
      <c r="AH115" s="12" t="s">
        <v>50</v>
      </c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>
        <f t="shared" si="7"/>
        <v>58</v>
      </c>
      <c r="AX115" s="12"/>
      <c r="AY115" s="12"/>
      <c r="AZ115" s="12"/>
      <c r="BA115" s="12"/>
      <c r="BB115" s="12"/>
      <c r="BC115" s="12"/>
      <c r="BD115" s="9"/>
    </row>
    <row r="116" spans="1:56" s="5" customFormat="1" ht="33.75">
      <c r="A116" s="36" t="s">
        <v>162</v>
      </c>
      <c r="B116" s="36" t="s">
        <v>109</v>
      </c>
      <c r="C116" s="4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8">
        <f>72</f>
        <v>72</v>
      </c>
      <c r="AX116" s="12"/>
      <c r="AY116" s="12"/>
      <c r="AZ116" s="12"/>
      <c r="BA116" s="12"/>
      <c r="BB116" s="12"/>
      <c r="BC116" s="12"/>
      <c r="BD116" s="9"/>
    </row>
    <row r="117" spans="1:56" s="5" customFormat="1" ht="22.5">
      <c r="A117" s="22" t="s">
        <v>163</v>
      </c>
      <c r="B117" s="36" t="s">
        <v>117</v>
      </c>
      <c r="C117" s="4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>
        <v>18</v>
      </c>
      <c r="AG117" s="12">
        <v>18</v>
      </c>
      <c r="AH117" s="12">
        <v>18</v>
      </c>
      <c r="AI117" s="12">
        <v>18</v>
      </c>
      <c r="AJ117" s="12"/>
      <c r="AK117" s="12"/>
      <c r="AL117" s="12"/>
      <c r="AM117" s="12" t="s">
        <v>50</v>
      </c>
      <c r="AN117" s="12" t="s">
        <v>50</v>
      </c>
      <c r="AO117" s="12"/>
      <c r="AP117" s="12"/>
      <c r="AQ117" s="12"/>
      <c r="AR117" s="12"/>
      <c r="AS117" s="12"/>
      <c r="AT117" s="12"/>
      <c r="AU117" s="12"/>
      <c r="AV117" s="12">
        <f t="shared" si="7"/>
        <v>72</v>
      </c>
      <c r="AX117" s="12"/>
      <c r="AY117" s="12"/>
      <c r="AZ117" s="12"/>
      <c r="BA117" s="12"/>
      <c r="BB117" s="12"/>
      <c r="BC117" s="12"/>
      <c r="BD117" s="9"/>
    </row>
    <row r="118" spans="1:56" s="5" customFormat="1" ht="15.75">
      <c r="A118" s="22" t="s">
        <v>80</v>
      </c>
      <c r="B118" s="7" t="s">
        <v>81</v>
      </c>
      <c r="C118" s="40"/>
      <c r="D118" s="12"/>
      <c r="E118" s="12"/>
      <c r="F118" s="12"/>
      <c r="G118" s="12" t="s">
        <v>50</v>
      </c>
      <c r="H118" s="12" t="s">
        <v>50</v>
      </c>
      <c r="I118" s="12" t="s">
        <v>50</v>
      </c>
      <c r="J118" s="12" t="s">
        <v>50</v>
      </c>
      <c r="K118" s="12" t="s">
        <v>50</v>
      </c>
      <c r="L118" s="12" t="s">
        <v>50</v>
      </c>
      <c r="M118" s="12" t="s">
        <v>50</v>
      </c>
      <c r="N118" s="12" t="s">
        <v>50</v>
      </c>
      <c r="O118" s="12" t="s">
        <v>50</v>
      </c>
      <c r="P118" s="12" t="s">
        <v>50</v>
      </c>
      <c r="Q118" s="12" t="s">
        <v>50</v>
      </c>
      <c r="R118" s="12" t="s">
        <v>50</v>
      </c>
      <c r="S118" s="12" t="s">
        <v>50</v>
      </c>
      <c r="T118" s="12"/>
      <c r="U118" s="12"/>
      <c r="V118" s="12"/>
      <c r="W118" s="18" t="s">
        <v>50</v>
      </c>
      <c r="X118" s="8" t="s">
        <v>50</v>
      </c>
      <c r="Y118" s="12" t="s">
        <v>50</v>
      </c>
      <c r="Z118" s="12"/>
      <c r="AA118" s="12" t="s">
        <v>50</v>
      </c>
      <c r="AB118" s="12"/>
      <c r="AC118" s="12"/>
      <c r="AD118" s="18"/>
      <c r="AE118" s="18"/>
      <c r="AF118" s="18"/>
      <c r="AG118" s="18"/>
      <c r="AH118" s="18"/>
      <c r="AI118" s="18"/>
      <c r="AJ118" s="18"/>
      <c r="AK118" s="12">
        <v>36</v>
      </c>
      <c r="AL118" s="12">
        <v>36</v>
      </c>
      <c r="AM118" s="12">
        <v>36</v>
      </c>
      <c r="AN118" s="12">
        <v>36</v>
      </c>
      <c r="AO118" s="12"/>
      <c r="AP118" s="12"/>
      <c r="AQ118" s="12"/>
      <c r="AR118" s="12" t="s">
        <v>50</v>
      </c>
      <c r="AS118" s="18" t="s">
        <v>108</v>
      </c>
      <c r="AT118" s="18" t="s">
        <v>108</v>
      </c>
      <c r="AU118" s="18"/>
      <c r="AV118" s="18">
        <f t="shared" si="7"/>
        <v>144</v>
      </c>
      <c r="AX118" s="18"/>
      <c r="AY118" s="18"/>
      <c r="AZ118" s="18"/>
      <c r="BA118" s="18"/>
      <c r="BB118" s="18"/>
      <c r="BC118" s="18"/>
      <c r="BD118" s="9"/>
    </row>
    <row r="119" spans="1:56" s="5" customFormat="1" ht="15.75">
      <c r="A119" s="8"/>
      <c r="B119" s="82" t="s">
        <v>62</v>
      </c>
      <c r="C119" s="82"/>
      <c r="D119" s="18">
        <f>SUM(D93:D118)</f>
        <v>0</v>
      </c>
      <c r="E119" s="18">
        <f>SUM(E93:E118)</f>
        <v>36</v>
      </c>
      <c r="F119" s="18">
        <f>SUM(F93:F118)</f>
        <v>36</v>
      </c>
      <c r="G119" s="18">
        <v>36</v>
      </c>
      <c r="H119" s="18">
        <f aca="true" t="shared" si="8" ref="H119:Q119">H93+H95+H97+H101+H109+H105</f>
        <v>36</v>
      </c>
      <c r="I119" s="18">
        <f t="shared" si="8"/>
        <v>36</v>
      </c>
      <c r="J119" s="18">
        <f t="shared" si="8"/>
        <v>36</v>
      </c>
      <c r="K119" s="18">
        <f t="shared" si="8"/>
        <v>36</v>
      </c>
      <c r="L119" s="18">
        <f t="shared" si="8"/>
        <v>36</v>
      </c>
      <c r="M119" s="18">
        <f t="shared" si="8"/>
        <v>36</v>
      </c>
      <c r="N119" s="18">
        <f t="shared" si="8"/>
        <v>36</v>
      </c>
      <c r="O119" s="18">
        <f t="shared" si="8"/>
        <v>36</v>
      </c>
      <c r="P119" s="18">
        <f t="shared" si="8"/>
        <v>36</v>
      </c>
      <c r="Q119" s="18">
        <f t="shared" si="8"/>
        <v>36</v>
      </c>
      <c r="R119" s="18">
        <v>36</v>
      </c>
      <c r="S119" s="18">
        <v>36</v>
      </c>
      <c r="T119" s="18">
        <v>0</v>
      </c>
      <c r="U119" s="18"/>
      <c r="V119" s="18">
        <f>V103+V109+V114+V97</f>
        <v>36</v>
      </c>
      <c r="W119" s="18">
        <f aca="true" t="shared" si="9" ref="W119:AD119">W97+W103+W109+W114</f>
        <v>36</v>
      </c>
      <c r="X119" s="18">
        <f t="shared" si="9"/>
        <v>36</v>
      </c>
      <c r="Y119" s="18">
        <f t="shared" si="9"/>
        <v>36</v>
      </c>
      <c r="Z119" s="18">
        <f t="shared" si="9"/>
        <v>36</v>
      </c>
      <c r="AA119" s="18">
        <f t="shared" si="9"/>
        <v>36</v>
      </c>
      <c r="AB119" s="18">
        <f t="shared" si="9"/>
        <v>36</v>
      </c>
      <c r="AC119" s="18">
        <f t="shared" si="9"/>
        <v>36</v>
      </c>
      <c r="AD119" s="18">
        <f t="shared" si="9"/>
        <v>36</v>
      </c>
      <c r="AE119" s="18">
        <v>36</v>
      </c>
      <c r="AF119" s="18">
        <f>AF111+AF117</f>
        <v>36</v>
      </c>
      <c r="AG119" s="18">
        <f>AG111+AG117</f>
        <v>36</v>
      </c>
      <c r="AH119" s="18">
        <f>AH111+AH117</f>
        <v>36</v>
      </c>
      <c r="AI119" s="18">
        <f>AI111+AI117</f>
        <v>36</v>
      </c>
      <c r="AJ119" s="18">
        <f aca="true" t="shared" si="10" ref="AJ119:AP119">SUM(AJ114:AJ118)</f>
        <v>0</v>
      </c>
      <c r="AK119" s="18">
        <f t="shared" si="10"/>
        <v>36</v>
      </c>
      <c r="AL119" s="18">
        <f t="shared" si="10"/>
        <v>36</v>
      </c>
      <c r="AM119" s="18">
        <f t="shared" si="10"/>
        <v>36</v>
      </c>
      <c r="AN119" s="18">
        <f t="shared" si="10"/>
        <v>36</v>
      </c>
      <c r="AO119" s="18">
        <f t="shared" si="10"/>
        <v>0</v>
      </c>
      <c r="AP119" s="18">
        <f t="shared" si="10"/>
        <v>0</v>
      </c>
      <c r="AQ119" s="18">
        <f>SUM(AQ93:AQ118)</f>
        <v>0</v>
      </c>
      <c r="AR119" s="18">
        <f>SUM(AR93:AR118)</f>
        <v>0</v>
      </c>
      <c r="AS119" s="18">
        <f>SUM(AS93:AS118)</f>
        <v>0</v>
      </c>
      <c r="AT119" s="18">
        <f>SUM(AT93:AT118)</f>
        <v>0</v>
      </c>
      <c r="AU119" s="18">
        <f>SUM(AU93:AU118)</f>
        <v>0</v>
      </c>
      <c r="AV119" s="18">
        <f>SUM(D119:AU119)</f>
        <v>1188</v>
      </c>
      <c r="AW119" s="5">
        <f>AV93+AV95+AV97+AV101+AV103+AV105+AV109+AV111+AV114+AV117+AV118</f>
        <v>0</v>
      </c>
      <c r="AX119" s="18"/>
      <c r="AY119" s="18"/>
      <c r="AZ119" s="18"/>
      <c r="BA119" s="18"/>
      <c r="BB119" s="18"/>
      <c r="BC119" s="18"/>
      <c r="BD119" s="9"/>
    </row>
    <row r="120" spans="1:57" s="5" customFormat="1" ht="15.75">
      <c r="A120" s="8"/>
      <c r="B120" s="82" t="s">
        <v>63</v>
      </c>
      <c r="C120" s="82"/>
      <c r="D120" s="25">
        <f aca="true" t="shared" si="11" ref="D120:AS120">D119*(1+42%)</f>
        <v>0</v>
      </c>
      <c r="E120" s="25">
        <f t="shared" si="11"/>
        <v>51.12</v>
      </c>
      <c r="F120" s="25">
        <f t="shared" si="11"/>
        <v>51.12</v>
      </c>
      <c r="G120" s="25">
        <f t="shared" si="11"/>
        <v>51.12</v>
      </c>
      <c r="H120" s="25">
        <f t="shared" si="11"/>
        <v>51.12</v>
      </c>
      <c r="I120" s="25">
        <f t="shared" si="11"/>
        <v>51.12</v>
      </c>
      <c r="J120" s="25">
        <f t="shared" si="11"/>
        <v>51.12</v>
      </c>
      <c r="K120" s="25">
        <f t="shared" si="11"/>
        <v>51.12</v>
      </c>
      <c r="L120" s="25">
        <f t="shared" si="11"/>
        <v>51.12</v>
      </c>
      <c r="M120" s="25">
        <f t="shared" si="11"/>
        <v>51.12</v>
      </c>
      <c r="N120" s="25">
        <f t="shared" si="11"/>
        <v>51.12</v>
      </c>
      <c r="O120" s="25">
        <f t="shared" si="11"/>
        <v>51.12</v>
      </c>
      <c r="P120" s="25">
        <f t="shared" si="11"/>
        <v>51.12</v>
      </c>
      <c r="Q120" s="25">
        <f t="shared" si="11"/>
        <v>51.12</v>
      </c>
      <c r="R120" s="25">
        <f t="shared" si="11"/>
        <v>51.12</v>
      </c>
      <c r="S120" s="25">
        <f t="shared" si="11"/>
        <v>51.12</v>
      </c>
      <c r="T120" s="25">
        <f t="shared" si="11"/>
        <v>0</v>
      </c>
      <c r="U120" s="25">
        <f t="shared" si="11"/>
        <v>0</v>
      </c>
      <c r="V120" s="25">
        <f t="shared" si="11"/>
        <v>51.12</v>
      </c>
      <c r="W120" s="25">
        <f t="shared" si="11"/>
        <v>51.12</v>
      </c>
      <c r="X120" s="25">
        <f t="shared" si="11"/>
        <v>51.12</v>
      </c>
      <c r="Y120" s="25">
        <f t="shared" si="11"/>
        <v>51.12</v>
      </c>
      <c r="Z120" s="25">
        <f t="shared" si="11"/>
        <v>51.12</v>
      </c>
      <c r="AA120" s="25">
        <f t="shared" si="11"/>
        <v>51.12</v>
      </c>
      <c r="AB120" s="25">
        <f t="shared" si="11"/>
        <v>51.12</v>
      </c>
      <c r="AC120" s="25">
        <f t="shared" si="11"/>
        <v>51.12</v>
      </c>
      <c r="AD120" s="25">
        <f t="shared" si="11"/>
        <v>51.12</v>
      </c>
      <c r="AE120" s="25">
        <f t="shared" si="11"/>
        <v>51.12</v>
      </c>
      <c r="AF120" s="25">
        <f t="shared" si="11"/>
        <v>51.12</v>
      </c>
      <c r="AG120" s="25">
        <f t="shared" si="11"/>
        <v>51.12</v>
      </c>
      <c r="AH120" s="25">
        <f t="shared" si="11"/>
        <v>51.12</v>
      </c>
      <c r="AI120" s="25">
        <f t="shared" si="11"/>
        <v>51.12</v>
      </c>
      <c r="AJ120" s="25">
        <f t="shared" si="11"/>
        <v>0</v>
      </c>
      <c r="AK120" s="25">
        <f t="shared" si="11"/>
        <v>51.12</v>
      </c>
      <c r="AL120" s="25">
        <f t="shared" si="11"/>
        <v>51.12</v>
      </c>
      <c r="AM120" s="25">
        <f t="shared" si="11"/>
        <v>51.12</v>
      </c>
      <c r="AN120" s="25">
        <f t="shared" si="11"/>
        <v>51.12</v>
      </c>
      <c r="AO120" s="25">
        <f t="shared" si="11"/>
        <v>0</v>
      </c>
      <c r="AP120" s="25">
        <f t="shared" si="11"/>
        <v>0</v>
      </c>
      <c r="AQ120" s="25">
        <f t="shared" si="11"/>
        <v>0</v>
      </c>
      <c r="AR120" s="25">
        <f t="shared" si="11"/>
        <v>0</v>
      </c>
      <c r="AS120" s="25">
        <f t="shared" si="11"/>
        <v>0</v>
      </c>
      <c r="AT120" s="18">
        <v>0</v>
      </c>
      <c r="AU120" s="18">
        <v>0</v>
      </c>
      <c r="AV120" s="25">
        <f>SUM(D120:AU120)</f>
        <v>1686.9599999999987</v>
      </c>
      <c r="AX120" s="8"/>
      <c r="AY120" s="8"/>
      <c r="AZ120" s="8"/>
      <c r="BA120" s="8"/>
      <c r="BB120" s="8"/>
      <c r="BC120" s="8"/>
      <c r="BD120" s="9"/>
      <c r="BE120" s="2"/>
    </row>
  </sheetData>
  <sheetProtection/>
  <mergeCells count="226">
    <mergeCell ref="A1:BD1"/>
    <mergeCell ref="A2:A5"/>
    <mergeCell ref="B2:B5"/>
    <mergeCell ref="C2:C5"/>
    <mergeCell ref="D2:G2"/>
    <mergeCell ref="H2:H4"/>
    <mergeCell ref="I2:L2"/>
    <mergeCell ref="M2:M4"/>
    <mergeCell ref="N2:P2"/>
    <mergeCell ref="Q2:Q4"/>
    <mergeCell ref="R2:T2"/>
    <mergeCell ref="U2:U4"/>
    <mergeCell ref="V2:Y2"/>
    <mergeCell ref="AA2:AC2"/>
    <mergeCell ref="AD2:AD4"/>
    <mergeCell ref="AE2:AG2"/>
    <mergeCell ref="W3:W4"/>
    <mergeCell ref="X3:X4"/>
    <mergeCell ref="AA3:AA4"/>
    <mergeCell ref="AB3:AB4"/>
    <mergeCell ref="AN2:AP2"/>
    <mergeCell ref="AR2:AT2"/>
    <mergeCell ref="AU2:AU4"/>
    <mergeCell ref="AV2:AZ2"/>
    <mergeCell ref="AK3:AK4"/>
    <mergeCell ref="AM3:AM4"/>
    <mergeCell ref="AN3:AN4"/>
    <mergeCell ref="AO3:AO4"/>
    <mergeCell ref="BA2:BD2"/>
    <mergeCell ref="D3:D4"/>
    <mergeCell ref="E3:E4"/>
    <mergeCell ref="F3:F4"/>
    <mergeCell ref="G3:G4"/>
    <mergeCell ref="I3:I4"/>
    <mergeCell ref="J3:J4"/>
    <mergeCell ref="K3:K4"/>
    <mergeCell ref="L3:L4"/>
    <mergeCell ref="N3:N4"/>
    <mergeCell ref="O3:O4"/>
    <mergeCell ref="P3:P4"/>
    <mergeCell ref="R3:R4"/>
    <mergeCell ref="S3:S4"/>
    <mergeCell ref="T3:T4"/>
    <mergeCell ref="V3:V4"/>
    <mergeCell ref="AC3:AC4"/>
    <mergeCell ref="AE3:AE4"/>
    <mergeCell ref="AF3:AF4"/>
    <mergeCell ref="AG3:AG4"/>
    <mergeCell ref="AI3:AI4"/>
    <mergeCell ref="AJ3:AJ4"/>
    <mergeCell ref="AH2:AH4"/>
    <mergeCell ref="AI2:AL2"/>
    <mergeCell ref="BA3:BA4"/>
    <mergeCell ref="BB3:BB4"/>
    <mergeCell ref="BC3:BC4"/>
    <mergeCell ref="AP3:AP4"/>
    <mergeCell ref="AR3:AR4"/>
    <mergeCell ref="AS3:AS4"/>
    <mergeCell ref="AT3:AT4"/>
    <mergeCell ref="AV3:AV4"/>
    <mergeCell ref="AW3:AW4"/>
    <mergeCell ref="BD3:BD4"/>
    <mergeCell ref="A7:A8"/>
    <mergeCell ref="B7:B8"/>
    <mergeCell ref="A9:A10"/>
    <mergeCell ref="B9:B10"/>
    <mergeCell ref="A11:A12"/>
    <mergeCell ref="B11:B12"/>
    <mergeCell ref="AX3:AX4"/>
    <mergeCell ref="AY3:AY4"/>
    <mergeCell ref="AZ3:AZ4"/>
    <mergeCell ref="A13:A14"/>
    <mergeCell ref="B13:B14"/>
    <mergeCell ref="A15:A16"/>
    <mergeCell ref="B15:B16"/>
    <mergeCell ref="A17:A18"/>
    <mergeCell ref="B17:B18"/>
    <mergeCell ref="A20:A21"/>
    <mergeCell ref="B20:B21"/>
    <mergeCell ref="A22:A23"/>
    <mergeCell ref="B22:B23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40:A41"/>
    <mergeCell ref="B40:B41"/>
    <mergeCell ref="A42:A43"/>
    <mergeCell ref="B42:B43"/>
    <mergeCell ref="B46:C46"/>
    <mergeCell ref="B47:C47"/>
    <mergeCell ref="L49:AP49"/>
    <mergeCell ref="A50:A53"/>
    <mergeCell ref="B50:B53"/>
    <mergeCell ref="C50:C53"/>
    <mergeCell ref="D50:H50"/>
    <mergeCell ref="I50:L50"/>
    <mergeCell ref="M50:M52"/>
    <mergeCell ref="N50:P50"/>
    <mergeCell ref="Q50:Q52"/>
    <mergeCell ref="R50:U50"/>
    <mergeCell ref="W50:Y50"/>
    <mergeCell ref="AA50:AC50"/>
    <mergeCell ref="O51:O52"/>
    <mergeCell ref="P51:P52"/>
    <mergeCell ref="R51:R52"/>
    <mergeCell ref="S51:S52"/>
    <mergeCell ref="AN50:AP50"/>
    <mergeCell ref="AR50:AU50"/>
    <mergeCell ref="AV50:AZ50"/>
    <mergeCell ref="AJ51:AJ52"/>
    <mergeCell ref="AK51:AK52"/>
    <mergeCell ref="AM51:AM52"/>
    <mergeCell ref="AN51:AN52"/>
    <mergeCell ref="BA50:BD50"/>
    <mergeCell ref="D51:D52"/>
    <mergeCell ref="E51:E52"/>
    <mergeCell ref="F51:F52"/>
    <mergeCell ref="G51:G52"/>
    <mergeCell ref="I51:I52"/>
    <mergeCell ref="J51:J52"/>
    <mergeCell ref="K51:K52"/>
    <mergeCell ref="L51:L52"/>
    <mergeCell ref="N51:N52"/>
    <mergeCell ref="T51:T52"/>
    <mergeCell ref="V51:V52"/>
    <mergeCell ref="W51:W52"/>
    <mergeCell ref="X51:X52"/>
    <mergeCell ref="AA51:AA52"/>
    <mergeCell ref="AB51:AB52"/>
    <mergeCell ref="AC51:AC52"/>
    <mergeCell ref="AE51:AE52"/>
    <mergeCell ref="AF51:AF52"/>
    <mergeCell ref="AG51:AG52"/>
    <mergeCell ref="AH51:AH52"/>
    <mergeCell ref="AI51:AI52"/>
    <mergeCell ref="AD50:AD52"/>
    <mergeCell ref="AE50:AH50"/>
    <mergeCell ref="AI50:AL50"/>
    <mergeCell ref="BA51:BA52"/>
    <mergeCell ref="BB51:BB52"/>
    <mergeCell ref="AO51:AO52"/>
    <mergeCell ref="AP51:AP52"/>
    <mergeCell ref="AR51:AR52"/>
    <mergeCell ref="AS51:AS52"/>
    <mergeCell ref="AT51:AT52"/>
    <mergeCell ref="AV51:AV52"/>
    <mergeCell ref="BC51:BC52"/>
    <mergeCell ref="BD51:BD52"/>
    <mergeCell ref="A55:A56"/>
    <mergeCell ref="B55:B56"/>
    <mergeCell ref="A57:A58"/>
    <mergeCell ref="B57:B58"/>
    <mergeCell ref="AW51:AW52"/>
    <mergeCell ref="AX51:AX52"/>
    <mergeCell ref="AY51:AY52"/>
    <mergeCell ref="AZ51:AZ52"/>
    <mergeCell ref="A59:A60"/>
    <mergeCell ref="B59:B60"/>
    <mergeCell ref="A63:A64"/>
    <mergeCell ref="B63:B64"/>
    <mergeCell ref="A65:A66"/>
    <mergeCell ref="B65:B66"/>
    <mergeCell ref="A67:A68"/>
    <mergeCell ref="B67:B68"/>
    <mergeCell ref="A71:A72"/>
    <mergeCell ref="B71:B72"/>
    <mergeCell ref="A73:A74"/>
    <mergeCell ref="B73:B74"/>
    <mergeCell ref="A78:A79"/>
    <mergeCell ref="B78:B79"/>
    <mergeCell ref="A82:A83"/>
    <mergeCell ref="B82:B83"/>
    <mergeCell ref="B85:C85"/>
    <mergeCell ref="B86:C86"/>
    <mergeCell ref="T88:AK88"/>
    <mergeCell ref="A89:A91"/>
    <mergeCell ref="B89:B91"/>
    <mergeCell ref="C89:C91"/>
    <mergeCell ref="D89:G89"/>
    <mergeCell ref="H89:H90"/>
    <mergeCell ref="I89:L89"/>
    <mergeCell ref="M89:O89"/>
    <mergeCell ref="P89:P90"/>
    <mergeCell ref="Q89:T89"/>
    <mergeCell ref="AP89:AP90"/>
    <mergeCell ref="AQ89:AT89"/>
    <mergeCell ref="AU89:AU90"/>
    <mergeCell ref="U89:U90"/>
    <mergeCell ref="V89:X89"/>
    <mergeCell ref="Y89:Y90"/>
    <mergeCell ref="Z89:AB89"/>
    <mergeCell ref="AC89:AC90"/>
    <mergeCell ref="AD89:AG89"/>
    <mergeCell ref="AV89:AX89"/>
    <mergeCell ref="AY89:AY90"/>
    <mergeCell ref="AZ89:BC89"/>
    <mergeCell ref="A93:A94"/>
    <mergeCell ref="B93:B94"/>
    <mergeCell ref="A95:A96"/>
    <mergeCell ref="B95:B96"/>
    <mergeCell ref="AH89:AK89"/>
    <mergeCell ref="AL89:AL90"/>
    <mergeCell ref="AM89:AO89"/>
    <mergeCell ref="A97:A98"/>
    <mergeCell ref="B97:B98"/>
    <mergeCell ref="A101:A102"/>
    <mergeCell ref="B101:B102"/>
    <mergeCell ref="A103:A104"/>
    <mergeCell ref="B103:B104"/>
    <mergeCell ref="B119:C119"/>
    <mergeCell ref="B120:C120"/>
    <mergeCell ref="A105:A106"/>
    <mergeCell ref="B105:B106"/>
    <mergeCell ref="A109:A110"/>
    <mergeCell ref="B109:B110"/>
    <mergeCell ref="A114:A115"/>
    <mergeCell ref="B114:B115"/>
  </mergeCells>
  <printOptions/>
  <pageMargins left="0.37" right="0" top="0.2" bottom="0" header="0.17" footer="0"/>
  <pageSetup fitToHeight="1" fitToWidth="1" horizontalDpi="300" verticalDpi="3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E61" sqref="E61"/>
    </sheetView>
  </sheetViews>
  <sheetFormatPr defaultColWidth="9.00390625" defaultRowHeight="12.75"/>
  <cols>
    <col min="1" max="1" width="10.00390625" style="10" customWidth="1"/>
    <col min="2" max="2" width="27.625" style="10" customWidth="1"/>
    <col min="3" max="3" width="8.75390625" style="47" customWidth="1"/>
    <col min="4" max="4" width="5.625" style="10" customWidth="1"/>
    <col min="5" max="5" width="4.25390625" style="10" customWidth="1"/>
    <col min="6" max="6" width="4.00390625" style="10" customWidth="1"/>
    <col min="7" max="9" width="4.25390625" style="10" customWidth="1"/>
    <col min="10" max="10" width="4.125" style="10" customWidth="1"/>
    <col min="11" max="15" width="4.25390625" style="10" customWidth="1"/>
    <col min="16" max="16" width="4.125" style="10" customWidth="1"/>
    <col min="17" max="17" width="4.00390625" style="10" customWidth="1"/>
    <col min="18" max="18" width="6.625" style="10" customWidth="1"/>
    <col min="19" max="19" width="5.75390625" style="10" customWidth="1"/>
    <col min="20" max="20" width="4.75390625" style="10" customWidth="1"/>
    <col min="21" max="21" width="4.625" style="10" customWidth="1"/>
    <col min="22" max="22" width="5.75390625" style="10" customWidth="1"/>
    <col min="23" max="23" width="5.875" style="10" customWidth="1"/>
    <col min="24" max="24" width="4.25390625" style="10" customWidth="1"/>
    <col min="25" max="25" width="3.875" style="10" customWidth="1"/>
    <col min="26" max="31" width="4.25390625" style="10" customWidth="1"/>
    <col min="32" max="32" width="4.125" style="10" customWidth="1"/>
    <col min="33" max="33" width="5.375" style="10" customWidth="1"/>
    <col min="34" max="34" width="4.375" style="10" customWidth="1"/>
    <col min="35" max="36" width="4.625" style="10" customWidth="1"/>
    <col min="37" max="41" width="4.25390625" style="10" customWidth="1"/>
    <col min="42" max="42" width="4.75390625" style="10" customWidth="1"/>
    <col min="43" max="43" width="5.375" style="10" customWidth="1"/>
    <col min="44" max="44" width="4.75390625" style="10" customWidth="1"/>
    <col min="45" max="45" width="5.375" style="10" customWidth="1"/>
    <col min="46" max="46" width="5.00390625" style="10" customWidth="1"/>
    <col min="47" max="47" width="4.375" style="10" customWidth="1"/>
    <col min="48" max="48" width="6.625" style="11" customWidth="1"/>
    <col min="49" max="49" width="9.625" style="10" customWidth="1"/>
    <col min="50" max="50" width="4.25390625" style="10" customWidth="1"/>
    <col min="51" max="51" width="3.875" style="10" customWidth="1"/>
    <col min="52" max="52" width="4.625" style="10" customWidth="1"/>
    <col min="53" max="53" width="4.25390625" style="10" customWidth="1"/>
    <col min="54" max="54" width="4.00390625" style="10" customWidth="1"/>
    <col min="55" max="55" width="3.875" style="10" customWidth="1"/>
    <col min="56" max="56" width="3.75390625" style="10" customWidth="1"/>
    <col min="57" max="57" width="4.375" style="2" customWidth="1"/>
    <col min="58" max="16384" width="9.125" style="2" customWidth="1"/>
  </cols>
  <sheetData>
    <row r="1" spans="1:66" ht="22.5">
      <c r="A1" s="99" t="s">
        <v>202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5" ht="15.75">
      <c r="A2" s="100" t="s">
        <v>67</v>
      </c>
      <c r="B2" s="92" t="s">
        <v>60</v>
      </c>
      <c r="C2" s="101" t="s">
        <v>84</v>
      </c>
      <c r="D2" s="94" t="s">
        <v>0</v>
      </c>
      <c r="E2" s="97"/>
      <c r="F2" s="97"/>
      <c r="G2" s="97"/>
      <c r="H2" s="83" t="s">
        <v>24</v>
      </c>
      <c r="I2" s="97" t="s">
        <v>1</v>
      </c>
      <c r="J2" s="97"/>
      <c r="K2" s="97"/>
      <c r="L2" s="97"/>
      <c r="M2" s="83" t="s">
        <v>35</v>
      </c>
      <c r="N2" s="97" t="s">
        <v>2</v>
      </c>
      <c r="O2" s="97"/>
      <c r="P2" s="97"/>
      <c r="Q2" s="83" t="s">
        <v>25</v>
      </c>
      <c r="R2" s="92" t="s">
        <v>3</v>
      </c>
      <c r="S2" s="93"/>
      <c r="T2" s="94"/>
      <c r="U2" s="83" t="s">
        <v>29</v>
      </c>
      <c r="V2" s="97" t="s">
        <v>30</v>
      </c>
      <c r="W2" s="97"/>
      <c r="X2" s="97"/>
      <c r="Y2" s="97"/>
      <c r="Z2" s="13"/>
      <c r="AA2" s="92" t="s">
        <v>4</v>
      </c>
      <c r="AB2" s="93"/>
      <c r="AC2" s="94"/>
      <c r="AD2" s="83" t="s">
        <v>26</v>
      </c>
      <c r="AE2" s="97" t="s">
        <v>5</v>
      </c>
      <c r="AF2" s="97"/>
      <c r="AG2" s="97"/>
      <c r="AH2" s="83" t="s">
        <v>27</v>
      </c>
      <c r="AI2" s="97" t="s">
        <v>6</v>
      </c>
      <c r="AJ2" s="97"/>
      <c r="AK2" s="97"/>
      <c r="AL2" s="97"/>
      <c r="AM2" s="13"/>
      <c r="AN2" s="97" t="s">
        <v>7</v>
      </c>
      <c r="AO2" s="97"/>
      <c r="AP2" s="97"/>
      <c r="AQ2" s="13"/>
      <c r="AR2" s="97" t="s">
        <v>8</v>
      </c>
      <c r="AS2" s="97"/>
      <c r="AT2" s="97"/>
      <c r="AU2" s="83" t="s">
        <v>28</v>
      </c>
      <c r="AV2" s="97" t="s">
        <v>9</v>
      </c>
      <c r="AW2" s="97"/>
      <c r="AX2" s="97"/>
      <c r="AY2" s="97"/>
      <c r="AZ2" s="97"/>
      <c r="BA2" s="97" t="s">
        <v>10</v>
      </c>
      <c r="BB2" s="97"/>
      <c r="BC2" s="97"/>
      <c r="BD2" s="97"/>
      <c r="BE2" s="3"/>
      <c r="BF2" s="4"/>
      <c r="BG2" s="3"/>
      <c r="BH2" s="3"/>
      <c r="BI2" s="3"/>
      <c r="BJ2" s="3"/>
      <c r="BK2" s="3"/>
      <c r="BL2" s="3"/>
      <c r="BM2" s="3"/>
    </row>
    <row r="3" spans="1:65" ht="15.75">
      <c r="A3" s="100"/>
      <c r="B3" s="92"/>
      <c r="C3" s="102"/>
      <c r="D3" s="112" t="s">
        <v>11</v>
      </c>
      <c r="E3" s="95" t="s">
        <v>11</v>
      </c>
      <c r="F3" s="95" t="s">
        <v>11</v>
      </c>
      <c r="G3" s="95" t="s">
        <v>11</v>
      </c>
      <c r="H3" s="95"/>
      <c r="I3" s="95" t="s">
        <v>12</v>
      </c>
      <c r="J3" s="95" t="s">
        <v>12</v>
      </c>
      <c r="K3" s="95" t="s">
        <v>12</v>
      </c>
      <c r="L3" s="95" t="s">
        <v>32</v>
      </c>
      <c r="M3" s="95"/>
      <c r="N3" s="95" t="s">
        <v>13</v>
      </c>
      <c r="O3" s="95" t="s">
        <v>13</v>
      </c>
      <c r="P3" s="95" t="s">
        <v>13</v>
      </c>
      <c r="Q3" s="95"/>
      <c r="R3" s="95" t="s">
        <v>14</v>
      </c>
      <c r="S3" s="95" t="s">
        <v>14</v>
      </c>
      <c r="T3" s="95" t="s">
        <v>14</v>
      </c>
      <c r="U3" s="95"/>
      <c r="V3" s="95" t="s">
        <v>15</v>
      </c>
      <c r="W3" s="95" t="s">
        <v>15</v>
      </c>
      <c r="X3" s="95" t="s">
        <v>15</v>
      </c>
      <c r="Y3" s="14"/>
      <c r="Z3" s="14" t="s">
        <v>15</v>
      </c>
      <c r="AA3" s="95" t="s">
        <v>16</v>
      </c>
      <c r="AB3" s="95" t="s">
        <v>16</v>
      </c>
      <c r="AC3" s="95" t="s">
        <v>16</v>
      </c>
      <c r="AD3" s="95"/>
      <c r="AE3" s="95" t="s">
        <v>17</v>
      </c>
      <c r="AF3" s="95" t="s">
        <v>17</v>
      </c>
      <c r="AG3" s="95" t="s">
        <v>17</v>
      </c>
      <c r="AH3" s="95"/>
      <c r="AI3" s="95" t="s">
        <v>18</v>
      </c>
      <c r="AJ3" s="95" t="s">
        <v>18</v>
      </c>
      <c r="AK3" s="95" t="s">
        <v>18</v>
      </c>
      <c r="AL3" s="14"/>
      <c r="AM3" s="95" t="s">
        <v>42</v>
      </c>
      <c r="AN3" s="95" t="s">
        <v>19</v>
      </c>
      <c r="AO3" s="95" t="s">
        <v>19</v>
      </c>
      <c r="AP3" s="95" t="s">
        <v>19</v>
      </c>
      <c r="AQ3" s="14" t="s">
        <v>19</v>
      </c>
      <c r="AR3" s="95" t="s">
        <v>20</v>
      </c>
      <c r="AS3" s="95" t="s">
        <v>20</v>
      </c>
      <c r="AT3" s="95" t="s">
        <v>20</v>
      </c>
      <c r="AU3" s="95"/>
      <c r="AV3" s="106" t="s">
        <v>23</v>
      </c>
      <c r="AW3" s="95" t="s">
        <v>21</v>
      </c>
      <c r="AX3" s="95" t="s">
        <v>21</v>
      </c>
      <c r="AY3" s="95" t="s">
        <v>21</v>
      </c>
      <c r="AZ3" s="95" t="s">
        <v>37</v>
      </c>
      <c r="BA3" s="95" t="s">
        <v>22</v>
      </c>
      <c r="BB3" s="95" t="s">
        <v>22</v>
      </c>
      <c r="BC3" s="95" t="s">
        <v>22</v>
      </c>
      <c r="BD3" s="95" t="s">
        <v>22</v>
      </c>
      <c r="BE3" s="3"/>
      <c r="BF3" s="4"/>
      <c r="BG3" s="3"/>
      <c r="BH3" s="3"/>
      <c r="BI3" s="3"/>
      <c r="BJ3" s="3"/>
      <c r="BK3" s="3"/>
      <c r="BL3" s="3"/>
      <c r="BM3" s="3"/>
    </row>
    <row r="4" spans="1:65" ht="15.75">
      <c r="A4" s="100"/>
      <c r="B4" s="92"/>
      <c r="C4" s="102"/>
      <c r="D4" s="11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6" t="s">
        <v>31</v>
      </c>
      <c r="Z4" s="16" t="s">
        <v>16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6" t="s">
        <v>36</v>
      </c>
      <c r="AM4" s="84"/>
      <c r="AN4" s="84"/>
      <c r="AO4" s="84"/>
      <c r="AP4" s="84"/>
      <c r="AQ4" s="16" t="s">
        <v>20</v>
      </c>
      <c r="AR4" s="84"/>
      <c r="AS4" s="84"/>
      <c r="AT4" s="84"/>
      <c r="AU4" s="84"/>
      <c r="AV4" s="107"/>
      <c r="AW4" s="84"/>
      <c r="AX4" s="84"/>
      <c r="AY4" s="84"/>
      <c r="AZ4" s="84"/>
      <c r="BA4" s="84"/>
      <c r="BB4" s="84"/>
      <c r="BC4" s="84"/>
      <c r="BD4" s="84"/>
      <c r="BE4" s="3"/>
      <c r="BF4" s="4"/>
      <c r="BG4" s="3"/>
      <c r="BH4" s="3"/>
      <c r="BI4" s="3"/>
      <c r="BJ4" s="3"/>
      <c r="BK4" s="3"/>
      <c r="BL4" s="3"/>
      <c r="BM4" s="3"/>
    </row>
    <row r="5" spans="1:59" s="5" customFormat="1" ht="15.75">
      <c r="A5" s="100"/>
      <c r="B5" s="92"/>
      <c r="C5" s="103"/>
      <c r="D5" s="15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6">
        <v>13</v>
      </c>
      <c r="Q5" s="16">
        <v>14</v>
      </c>
      <c r="R5" s="16">
        <v>15</v>
      </c>
      <c r="S5" s="16">
        <v>16</v>
      </c>
      <c r="T5" s="16" t="s">
        <v>87</v>
      </c>
      <c r="U5" s="16">
        <v>18</v>
      </c>
      <c r="V5" s="16">
        <v>19</v>
      </c>
      <c r="W5" s="16">
        <v>20</v>
      </c>
      <c r="X5" s="16">
        <v>21</v>
      </c>
      <c r="Y5" s="16">
        <v>22</v>
      </c>
      <c r="Z5" s="16">
        <v>23</v>
      </c>
      <c r="AA5" s="16">
        <v>24</v>
      </c>
      <c r="AB5" s="16">
        <v>25</v>
      </c>
      <c r="AC5" s="16">
        <v>26</v>
      </c>
      <c r="AD5" s="16">
        <v>27</v>
      </c>
      <c r="AE5" s="16">
        <v>28</v>
      </c>
      <c r="AF5" s="16">
        <v>29</v>
      </c>
      <c r="AG5" s="16">
        <v>30</v>
      </c>
      <c r="AH5" s="16">
        <v>31</v>
      </c>
      <c r="AI5" s="16">
        <v>32</v>
      </c>
      <c r="AJ5" s="16">
        <v>33</v>
      </c>
      <c r="AK5" s="16">
        <v>34</v>
      </c>
      <c r="AL5" s="16">
        <v>35</v>
      </c>
      <c r="AM5" s="16">
        <v>36</v>
      </c>
      <c r="AN5" s="16">
        <v>37</v>
      </c>
      <c r="AO5" s="16">
        <v>38</v>
      </c>
      <c r="AP5" s="16">
        <v>39</v>
      </c>
      <c r="AQ5" s="16">
        <v>40</v>
      </c>
      <c r="AR5" s="16">
        <v>41</v>
      </c>
      <c r="AS5" s="16">
        <v>42</v>
      </c>
      <c r="AT5" s="16">
        <v>43</v>
      </c>
      <c r="AU5" s="19" t="s">
        <v>40</v>
      </c>
      <c r="AV5" s="17" t="s">
        <v>39</v>
      </c>
      <c r="AW5" s="16"/>
      <c r="AX5" s="16"/>
      <c r="AY5" s="16"/>
      <c r="AZ5" s="16"/>
      <c r="BA5" s="16"/>
      <c r="BB5" s="16"/>
      <c r="BC5" s="16"/>
      <c r="BD5" s="16"/>
      <c r="BE5" s="3"/>
      <c r="BF5" s="3"/>
      <c r="BG5" s="3"/>
    </row>
    <row r="6" spans="1:59" s="5" customFormat="1" ht="21">
      <c r="A6" s="6" t="s">
        <v>121</v>
      </c>
      <c r="B6" s="20" t="s">
        <v>78</v>
      </c>
      <c r="C6" s="39"/>
      <c r="D6" s="18"/>
      <c r="E6" s="18"/>
      <c r="F6" s="18"/>
      <c r="G6" s="18"/>
      <c r="H6" s="1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57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21"/>
      <c r="AV6" s="18">
        <f>AV7+AV9+AV11+AV13</f>
        <v>198</v>
      </c>
      <c r="AW6" s="12"/>
      <c r="AX6" s="12"/>
      <c r="AY6" s="12"/>
      <c r="AZ6" s="12"/>
      <c r="BA6" s="12"/>
      <c r="BB6" s="12"/>
      <c r="BC6" s="12"/>
      <c r="BD6" s="12"/>
      <c r="BE6" s="3"/>
      <c r="BF6" s="3"/>
      <c r="BG6" s="3"/>
    </row>
    <row r="7" spans="1:56" s="5" customFormat="1" ht="15.75">
      <c r="A7" s="89" t="s">
        <v>69</v>
      </c>
      <c r="B7" s="85" t="s">
        <v>48</v>
      </c>
      <c r="C7" s="40" t="s">
        <v>166</v>
      </c>
      <c r="D7" s="12">
        <v>4</v>
      </c>
      <c r="E7" s="12">
        <v>4</v>
      </c>
      <c r="F7" s="12">
        <v>2</v>
      </c>
      <c r="G7" s="12">
        <v>4</v>
      </c>
      <c r="H7" s="12">
        <v>2</v>
      </c>
      <c r="I7" s="12">
        <v>2</v>
      </c>
      <c r="J7" s="12">
        <v>2</v>
      </c>
      <c r="K7" s="12">
        <v>4</v>
      </c>
      <c r="L7" s="12">
        <v>2</v>
      </c>
      <c r="M7" s="12">
        <v>2</v>
      </c>
      <c r="N7" s="12">
        <v>4</v>
      </c>
      <c r="O7" s="12">
        <v>4</v>
      </c>
      <c r="P7" s="12">
        <v>2</v>
      </c>
      <c r="Q7" s="12"/>
      <c r="R7" s="12">
        <v>4</v>
      </c>
      <c r="S7" s="12">
        <v>4</v>
      </c>
      <c r="T7" s="59" t="s">
        <v>195</v>
      </c>
      <c r="U7" s="18"/>
      <c r="V7" s="12"/>
      <c r="W7" s="12"/>
      <c r="X7" s="12"/>
      <c r="Y7" s="12"/>
      <c r="Z7" s="12"/>
      <c r="AA7" s="12"/>
      <c r="AB7" s="12"/>
      <c r="AC7" s="12"/>
      <c r="AD7" s="12"/>
      <c r="AE7" s="12" t="s">
        <v>50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 t="s">
        <v>50</v>
      </c>
      <c r="AS7" s="12"/>
      <c r="AT7" s="12"/>
      <c r="AU7" s="12"/>
      <c r="AV7" s="18">
        <f>SUM(D7:AU7)</f>
        <v>46</v>
      </c>
      <c r="AW7" s="12"/>
      <c r="AX7" s="12"/>
      <c r="AY7" s="12"/>
      <c r="AZ7" s="12"/>
      <c r="BA7" s="12"/>
      <c r="BB7" s="12"/>
      <c r="BC7" s="12"/>
      <c r="BD7" s="12"/>
    </row>
    <row r="8" spans="1:56" s="5" customFormat="1" ht="15.75">
      <c r="A8" s="89"/>
      <c r="B8" s="86"/>
      <c r="C8" s="40" t="s">
        <v>167</v>
      </c>
      <c r="D8" s="12">
        <v>1</v>
      </c>
      <c r="E8" s="12"/>
      <c r="F8" s="12">
        <v>1</v>
      </c>
      <c r="G8" s="12"/>
      <c r="H8" s="12">
        <v>1</v>
      </c>
      <c r="I8" s="12"/>
      <c r="J8" s="12"/>
      <c r="K8" s="12">
        <v>1</v>
      </c>
      <c r="L8" s="12"/>
      <c r="M8" s="12">
        <v>1</v>
      </c>
      <c r="N8" s="12"/>
      <c r="O8" s="12">
        <v>1</v>
      </c>
      <c r="P8" s="12"/>
      <c r="Q8" s="12">
        <v>1</v>
      </c>
      <c r="R8" s="12">
        <v>1</v>
      </c>
      <c r="S8" s="12"/>
      <c r="T8" s="5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8">
        <f>D8+F8+H8+K8+M8+O8+Q8+R8</f>
        <v>8</v>
      </c>
      <c r="AW8" s="12"/>
      <c r="AX8" s="12"/>
      <c r="AY8" s="12"/>
      <c r="AZ8" s="12"/>
      <c r="BA8" s="12"/>
      <c r="BB8" s="12"/>
      <c r="BC8" s="12"/>
      <c r="BD8" s="12"/>
    </row>
    <row r="9" spans="1:56" s="5" customFormat="1" ht="15.75">
      <c r="A9" s="89" t="s">
        <v>70</v>
      </c>
      <c r="B9" s="85" t="s">
        <v>51</v>
      </c>
      <c r="C9" s="40" t="s">
        <v>166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57"/>
      <c r="U9" s="12"/>
      <c r="V9" s="12"/>
      <c r="W9" s="12" t="s">
        <v>50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 t="s">
        <v>168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>
        <v>2</v>
      </c>
      <c r="AQ9" s="12"/>
      <c r="AR9" s="12" t="s">
        <v>50</v>
      </c>
      <c r="AS9" s="12" t="s">
        <v>50</v>
      </c>
      <c r="AT9" s="12" t="s">
        <v>50</v>
      </c>
      <c r="AU9" s="12"/>
      <c r="AV9" s="18">
        <f aca="true" t="shared" si="0" ref="AV9:AV37">SUM(D9:AU9)</f>
        <v>68</v>
      </c>
      <c r="AW9" s="12"/>
      <c r="AX9" s="12"/>
      <c r="AY9" s="12"/>
      <c r="AZ9" s="12"/>
      <c r="BA9" s="12"/>
      <c r="BB9" s="12"/>
      <c r="BC9" s="12"/>
      <c r="BD9" s="12"/>
    </row>
    <row r="10" spans="1:56" s="5" customFormat="1" ht="15.75">
      <c r="A10" s="89"/>
      <c r="B10" s="86"/>
      <c r="C10" s="40" t="s">
        <v>167</v>
      </c>
      <c r="D10" s="12"/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/>
      <c r="K10" s="12">
        <v>1</v>
      </c>
      <c r="L10" s="12">
        <v>1</v>
      </c>
      <c r="M10" s="12">
        <v>1</v>
      </c>
      <c r="N10" s="12">
        <v>1</v>
      </c>
      <c r="O10" s="12"/>
      <c r="P10" s="12">
        <v>1</v>
      </c>
      <c r="Q10" s="12">
        <v>1</v>
      </c>
      <c r="R10" s="12"/>
      <c r="S10" s="12">
        <v>1</v>
      </c>
      <c r="T10" s="5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 t="s">
        <v>50</v>
      </c>
      <c r="AT10" s="12"/>
      <c r="AU10" s="12"/>
      <c r="AV10" s="18">
        <f t="shared" si="0"/>
        <v>12</v>
      </c>
      <c r="AW10" s="12"/>
      <c r="AX10" s="12"/>
      <c r="AY10" s="12"/>
      <c r="AZ10" s="12"/>
      <c r="BA10" s="12"/>
      <c r="BB10" s="12"/>
      <c r="BC10" s="12"/>
      <c r="BD10" s="12"/>
    </row>
    <row r="11" spans="1:56" s="5" customFormat="1" ht="15.75">
      <c r="A11" s="89" t="s">
        <v>144</v>
      </c>
      <c r="B11" s="85" t="s">
        <v>53</v>
      </c>
      <c r="C11" s="40" t="s">
        <v>166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7"/>
      <c r="U11" s="12"/>
      <c r="V11" s="12" t="s">
        <v>50</v>
      </c>
      <c r="W11" s="12" t="s">
        <v>50</v>
      </c>
      <c r="X11" s="12" t="s">
        <v>50</v>
      </c>
      <c r="Y11" s="12" t="s">
        <v>50</v>
      </c>
      <c r="Z11" s="12" t="s">
        <v>50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78"/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>
        <v>2</v>
      </c>
      <c r="AR11" s="12">
        <v>2</v>
      </c>
      <c r="AS11" s="12">
        <v>2</v>
      </c>
      <c r="AT11" s="78" t="s">
        <v>201</v>
      </c>
      <c r="AU11" s="12"/>
      <c r="AV11" s="18">
        <v>36</v>
      </c>
      <c r="AW11" s="12"/>
      <c r="AX11" s="12"/>
      <c r="AY11" s="12"/>
      <c r="AZ11" s="12"/>
      <c r="BA11" s="12"/>
      <c r="BB11" s="12"/>
      <c r="BC11" s="12"/>
      <c r="BD11" s="12"/>
    </row>
    <row r="12" spans="1:56" s="5" customFormat="1" ht="15.75">
      <c r="A12" s="89"/>
      <c r="B12" s="86"/>
      <c r="C12" s="40" t="s">
        <v>167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7"/>
      <c r="U12" s="12"/>
      <c r="V12" s="12"/>
      <c r="W12" s="12"/>
      <c r="X12" s="12"/>
      <c r="Y12" s="12"/>
      <c r="Z12" s="12"/>
      <c r="AA12" s="12">
        <v>1</v>
      </c>
      <c r="AB12" s="12">
        <v>1</v>
      </c>
      <c r="AC12" s="12"/>
      <c r="AD12" s="12">
        <v>1</v>
      </c>
      <c r="AE12" s="12">
        <v>1</v>
      </c>
      <c r="AF12" s="12"/>
      <c r="AG12" s="78"/>
      <c r="AH12" s="12">
        <v>1</v>
      </c>
      <c r="AI12" s="12">
        <v>1</v>
      </c>
      <c r="AJ12" s="12">
        <v>1</v>
      </c>
      <c r="AK12" s="12"/>
      <c r="AL12" s="12">
        <v>1</v>
      </c>
      <c r="AM12" s="12">
        <v>1</v>
      </c>
      <c r="AN12" s="12">
        <v>1</v>
      </c>
      <c r="AO12" s="12"/>
      <c r="AP12" s="12">
        <v>1</v>
      </c>
      <c r="AQ12" s="12">
        <v>1</v>
      </c>
      <c r="AR12" s="12">
        <v>1</v>
      </c>
      <c r="AS12" s="12"/>
      <c r="AT12" s="12"/>
      <c r="AU12" s="12"/>
      <c r="AV12" s="18">
        <v>13</v>
      </c>
      <c r="AW12" s="12"/>
      <c r="AX12" s="12"/>
      <c r="AY12" s="12"/>
      <c r="AZ12" s="12"/>
      <c r="BA12" s="12"/>
      <c r="BB12" s="12"/>
      <c r="BC12" s="12"/>
      <c r="BD12" s="12"/>
    </row>
    <row r="13" spans="1:56" s="5" customFormat="1" ht="15.75">
      <c r="A13" s="89" t="s">
        <v>123</v>
      </c>
      <c r="B13" s="85" t="s">
        <v>169</v>
      </c>
      <c r="C13" s="40" t="s">
        <v>166</v>
      </c>
      <c r="D13" s="12">
        <v>4</v>
      </c>
      <c r="E13" s="12">
        <v>3</v>
      </c>
      <c r="F13" s="12">
        <v>4</v>
      </c>
      <c r="G13" s="12">
        <v>2</v>
      </c>
      <c r="H13" s="12">
        <v>2</v>
      </c>
      <c r="I13" s="12">
        <v>2</v>
      </c>
      <c r="J13" s="12">
        <v>4</v>
      </c>
      <c r="K13" s="12">
        <v>2</v>
      </c>
      <c r="L13" s="12">
        <v>4</v>
      </c>
      <c r="M13" s="12">
        <v>2</v>
      </c>
      <c r="N13" s="12">
        <v>2</v>
      </c>
      <c r="O13" s="12">
        <v>2</v>
      </c>
      <c r="P13" s="12">
        <v>2</v>
      </c>
      <c r="Q13" s="12">
        <v>4</v>
      </c>
      <c r="R13" s="12">
        <v>2</v>
      </c>
      <c r="S13" s="12">
        <v>2</v>
      </c>
      <c r="T13" s="57" t="s">
        <v>196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78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8"/>
      <c r="AV13" s="18">
        <v>48</v>
      </c>
      <c r="AW13" s="12"/>
      <c r="AX13" s="12"/>
      <c r="AY13" s="12"/>
      <c r="AZ13" s="12"/>
      <c r="BA13" s="12"/>
      <c r="BB13" s="12"/>
      <c r="BC13" s="12"/>
      <c r="BD13" s="12"/>
    </row>
    <row r="14" spans="1:56" s="5" customFormat="1" ht="15.75">
      <c r="A14" s="89"/>
      <c r="B14" s="86"/>
      <c r="C14" s="40" t="s">
        <v>167</v>
      </c>
      <c r="D14" s="12">
        <v>2</v>
      </c>
      <c r="E14" s="12">
        <v>1</v>
      </c>
      <c r="F14" s="12">
        <v>1</v>
      </c>
      <c r="G14" s="12">
        <v>2</v>
      </c>
      <c r="H14" s="12">
        <v>1</v>
      </c>
      <c r="I14" s="12">
        <v>2</v>
      </c>
      <c r="J14" s="12">
        <v>2</v>
      </c>
      <c r="K14" s="12">
        <v>1</v>
      </c>
      <c r="L14" s="12">
        <v>1</v>
      </c>
      <c r="M14" s="12">
        <v>2</v>
      </c>
      <c r="N14" s="12">
        <v>2</v>
      </c>
      <c r="O14" s="12">
        <v>1</v>
      </c>
      <c r="P14" s="12">
        <v>2</v>
      </c>
      <c r="Q14" s="12">
        <v>1</v>
      </c>
      <c r="R14" s="12">
        <v>1</v>
      </c>
      <c r="S14" s="12">
        <v>1</v>
      </c>
      <c r="T14" s="57">
        <v>1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78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8">
        <f t="shared" si="0"/>
        <v>24</v>
      </c>
      <c r="AW14" s="12"/>
      <c r="AX14" s="12"/>
      <c r="AY14" s="12"/>
      <c r="AZ14" s="12"/>
      <c r="BA14" s="12"/>
      <c r="BB14" s="12"/>
      <c r="BC14" s="12"/>
      <c r="BD14" s="12"/>
    </row>
    <row r="15" spans="1:56" s="5" customFormat="1" ht="15.75">
      <c r="A15" s="83" t="s">
        <v>124</v>
      </c>
      <c r="B15" s="85" t="s">
        <v>88</v>
      </c>
      <c r="C15" s="40" t="s">
        <v>166</v>
      </c>
      <c r="D15" s="12">
        <v>2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4</v>
      </c>
      <c r="R15" s="12">
        <v>2</v>
      </c>
      <c r="S15" s="12">
        <v>2</v>
      </c>
      <c r="T15" s="57" t="s">
        <v>195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78"/>
      <c r="AH15" s="12"/>
      <c r="AI15" s="12"/>
      <c r="AJ15" s="12"/>
      <c r="AK15" s="12"/>
      <c r="AL15" s="12"/>
      <c r="AM15" s="12"/>
      <c r="AN15" s="12"/>
      <c r="AO15" s="12"/>
      <c r="AP15" s="57"/>
      <c r="AQ15" s="57"/>
      <c r="AR15" s="57"/>
      <c r="AS15" s="57"/>
      <c r="AT15" s="57"/>
      <c r="AU15" s="57"/>
      <c r="AV15" s="59">
        <v>36</v>
      </c>
      <c r="AW15" s="12"/>
      <c r="AX15" s="12"/>
      <c r="AY15" s="12"/>
      <c r="AZ15" s="12"/>
      <c r="BA15" s="12"/>
      <c r="BB15" s="12"/>
      <c r="BC15" s="12"/>
      <c r="BD15" s="12"/>
    </row>
    <row r="16" spans="1:56" s="5" customFormat="1" ht="15.75">
      <c r="A16" s="84"/>
      <c r="B16" s="86"/>
      <c r="C16" s="40" t="s">
        <v>167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2</v>
      </c>
      <c r="K16" s="12">
        <v>1</v>
      </c>
      <c r="L16" s="12">
        <v>1</v>
      </c>
      <c r="M16" s="12">
        <v>2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78"/>
      <c r="AH16" s="12"/>
      <c r="AI16" s="12"/>
      <c r="AJ16" s="12"/>
      <c r="AK16" s="12"/>
      <c r="AL16" s="12"/>
      <c r="AM16" s="12"/>
      <c r="AN16" s="12"/>
      <c r="AO16" s="12"/>
      <c r="AP16" s="57"/>
      <c r="AQ16" s="57"/>
      <c r="AR16" s="57"/>
      <c r="AS16" s="57"/>
      <c r="AT16" s="57"/>
      <c r="AU16" s="57"/>
      <c r="AV16" s="59">
        <v>18</v>
      </c>
      <c r="AW16" s="12"/>
      <c r="AX16" s="12"/>
      <c r="AY16" s="12"/>
      <c r="AZ16" s="12"/>
      <c r="BA16" s="12"/>
      <c r="BB16" s="12"/>
      <c r="BC16" s="12"/>
      <c r="BD16" s="12"/>
    </row>
    <row r="17" spans="1:56" s="5" customFormat="1" ht="15.75">
      <c r="A17" s="89" t="s">
        <v>122</v>
      </c>
      <c r="B17" s="85" t="s">
        <v>49</v>
      </c>
      <c r="C17" s="40" t="s">
        <v>166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57" t="s">
        <v>195</v>
      </c>
      <c r="U17" s="18"/>
      <c r="V17" s="12"/>
      <c r="W17" s="12" t="s">
        <v>50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78"/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57">
        <v>2</v>
      </c>
      <c r="AQ17" s="78">
        <v>2</v>
      </c>
      <c r="AR17" s="57" t="s">
        <v>50</v>
      </c>
      <c r="AS17" s="57" t="s">
        <v>50</v>
      </c>
      <c r="AT17" s="57" t="s">
        <v>190</v>
      </c>
      <c r="AU17" s="57"/>
      <c r="AV17" s="59">
        <v>70</v>
      </c>
      <c r="AW17" s="12"/>
      <c r="AX17" s="12"/>
      <c r="AY17" s="12"/>
      <c r="AZ17" s="12"/>
      <c r="BA17" s="12"/>
      <c r="BB17" s="12"/>
      <c r="BC17" s="12"/>
      <c r="BD17" s="12"/>
    </row>
    <row r="18" spans="1:56" s="5" customFormat="1" ht="15.75">
      <c r="A18" s="89"/>
      <c r="B18" s="86"/>
      <c r="C18" s="40" t="s">
        <v>167</v>
      </c>
      <c r="D18" s="12">
        <v>2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57">
        <v>2</v>
      </c>
      <c r="U18" s="12"/>
      <c r="V18" s="12"/>
      <c r="W18" s="12"/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78"/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57">
        <v>2</v>
      </c>
      <c r="AQ18" s="78">
        <v>2</v>
      </c>
      <c r="AR18" s="57" t="s">
        <v>50</v>
      </c>
      <c r="AS18" s="57" t="s">
        <v>50</v>
      </c>
      <c r="AT18" s="57"/>
      <c r="AU18" s="57"/>
      <c r="AV18" s="59">
        <v>70</v>
      </c>
      <c r="AW18" s="12"/>
      <c r="AX18" s="12"/>
      <c r="AY18" s="12"/>
      <c r="AZ18" s="12"/>
      <c r="BA18" s="12"/>
      <c r="BB18" s="12"/>
      <c r="BC18" s="12"/>
      <c r="BD18" s="12"/>
    </row>
    <row r="19" spans="1:56" s="5" customFormat="1" ht="21">
      <c r="A19" s="22" t="s">
        <v>119</v>
      </c>
      <c r="B19" s="22" t="s">
        <v>120</v>
      </c>
      <c r="C19" s="41"/>
      <c r="D19" s="12"/>
      <c r="E19" s="12" t="s">
        <v>50</v>
      </c>
      <c r="F19" s="12" t="s">
        <v>50</v>
      </c>
      <c r="G19" s="12" t="s">
        <v>50</v>
      </c>
      <c r="H19" s="12" t="s">
        <v>50</v>
      </c>
      <c r="I19" s="12" t="s">
        <v>50</v>
      </c>
      <c r="J19" s="12" t="s">
        <v>50</v>
      </c>
      <c r="K19" s="12" t="s">
        <v>50</v>
      </c>
      <c r="L19" s="12" t="s">
        <v>50</v>
      </c>
      <c r="M19" s="12" t="s">
        <v>50</v>
      </c>
      <c r="N19" s="12" t="s">
        <v>50</v>
      </c>
      <c r="O19" s="12" t="s">
        <v>50</v>
      </c>
      <c r="P19" s="12" t="s">
        <v>50</v>
      </c>
      <c r="Q19" s="12" t="s">
        <v>50</v>
      </c>
      <c r="R19" s="12" t="s">
        <v>50</v>
      </c>
      <c r="S19" s="12" t="s">
        <v>50</v>
      </c>
      <c r="T19" s="57"/>
      <c r="U19" s="12"/>
      <c r="V19" s="12"/>
      <c r="W19" s="12"/>
      <c r="X19" s="12" t="s">
        <v>50</v>
      </c>
      <c r="Y19" s="12" t="s">
        <v>50</v>
      </c>
      <c r="Z19" s="12" t="s">
        <v>50</v>
      </c>
      <c r="AA19" s="12" t="s">
        <v>50</v>
      </c>
      <c r="AB19" s="12" t="s">
        <v>50</v>
      </c>
      <c r="AC19" s="12" t="s">
        <v>50</v>
      </c>
      <c r="AD19" s="12" t="s">
        <v>50</v>
      </c>
      <c r="AE19" s="12" t="s">
        <v>50</v>
      </c>
      <c r="AF19" s="12" t="s">
        <v>50</v>
      </c>
      <c r="AG19" s="78" t="s">
        <v>50</v>
      </c>
      <c r="AH19" s="12" t="s">
        <v>50</v>
      </c>
      <c r="AI19" s="12" t="s">
        <v>50</v>
      </c>
      <c r="AJ19" s="12" t="s">
        <v>50</v>
      </c>
      <c r="AK19" s="12" t="s">
        <v>50</v>
      </c>
      <c r="AL19" s="12" t="s">
        <v>50</v>
      </c>
      <c r="AM19" s="12" t="s">
        <v>50</v>
      </c>
      <c r="AN19" s="12" t="s">
        <v>50</v>
      </c>
      <c r="AO19" s="12" t="s">
        <v>50</v>
      </c>
      <c r="AP19" s="57"/>
      <c r="AQ19" s="57"/>
      <c r="AR19" s="57"/>
      <c r="AS19" s="57"/>
      <c r="AT19" s="57"/>
      <c r="AU19" s="57"/>
      <c r="AV19" s="59">
        <f>AV20+AV22</f>
        <v>144</v>
      </c>
      <c r="AW19" s="12"/>
      <c r="AX19" s="12"/>
      <c r="AY19" s="12"/>
      <c r="AZ19" s="12"/>
      <c r="BA19" s="12"/>
      <c r="BB19" s="12"/>
      <c r="BC19" s="12"/>
      <c r="BD19" s="12"/>
    </row>
    <row r="20" spans="1:56" s="5" customFormat="1" ht="15.75">
      <c r="A20" s="89" t="s">
        <v>125</v>
      </c>
      <c r="B20" s="85" t="s">
        <v>85</v>
      </c>
      <c r="C20" s="40" t="s">
        <v>166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57" t="s">
        <v>200</v>
      </c>
      <c r="U20" s="12"/>
      <c r="V20" s="12"/>
      <c r="W20" s="12" t="s">
        <v>50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78"/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57">
        <v>2</v>
      </c>
      <c r="AQ20" s="78">
        <v>2</v>
      </c>
      <c r="AR20" s="57"/>
      <c r="AS20" s="57"/>
      <c r="AT20" s="57"/>
      <c r="AU20" s="59" t="s">
        <v>193</v>
      </c>
      <c r="AV20" s="59">
        <f t="shared" si="0"/>
        <v>70</v>
      </c>
      <c r="AW20" s="12"/>
      <c r="AX20" s="12"/>
      <c r="AY20" s="12"/>
      <c r="AZ20" s="12"/>
      <c r="BA20" s="12"/>
      <c r="BB20" s="12"/>
      <c r="BC20" s="12"/>
      <c r="BD20" s="12"/>
    </row>
    <row r="21" spans="1:56" s="5" customFormat="1" ht="15.75">
      <c r="A21" s="89"/>
      <c r="B21" s="86"/>
      <c r="C21" s="40" t="s">
        <v>167</v>
      </c>
      <c r="D21" s="12"/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/>
      <c r="P21" s="12"/>
      <c r="Q21" s="12">
        <v>1</v>
      </c>
      <c r="R21" s="12"/>
      <c r="S21" s="12"/>
      <c r="T21" s="12"/>
      <c r="U21" s="12"/>
      <c r="V21" s="12"/>
      <c r="W21" s="12"/>
      <c r="X21" s="12"/>
      <c r="Y21" s="12"/>
      <c r="Z21" s="12">
        <v>1</v>
      </c>
      <c r="AA21" s="12"/>
      <c r="AB21" s="12"/>
      <c r="AC21" s="12">
        <v>1</v>
      </c>
      <c r="AD21" s="12"/>
      <c r="AE21" s="12">
        <v>1</v>
      </c>
      <c r="AF21" s="12"/>
      <c r="AG21" s="78"/>
      <c r="AH21" s="12"/>
      <c r="AI21" s="12">
        <v>1</v>
      </c>
      <c r="AJ21" s="12"/>
      <c r="AK21" s="12">
        <v>1</v>
      </c>
      <c r="AL21" s="12"/>
      <c r="AM21" s="12">
        <v>1</v>
      </c>
      <c r="AN21" s="12"/>
      <c r="AO21" s="12">
        <v>1</v>
      </c>
      <c r="AP21" s="57">
        <v>1</v>
      </c>
      <c r="AQ21" s="78">
        <v>1</v>
      </c>
      <c r="AR21" s="57"/>
      <c r="AS21" s="57"/>
      <c r="AT21" s="57"/>
      <c r="AU21" s="57"/>
      <c r="AV21" s="59">
        <f t="shared" si="0"/>
        <v>20</v>
      </c>
      <c r="AW21" s="12"/>
      <c r="AX21" s="12"/>
      <c r="AY21" s="12"/>
      <c r="AZ21" s="12"/>
      <c r="BA21" s="12"/>
      <c r="BB21" s="12"/>
      <c r="BC21" s="12"/>
      <c r="BD21" s="12"/>
    </row>
    <row r="22" spans="1:56" s="5" customFormat="1" ht="15.75">
      <c r="A22" s="89" t="s">
        <v>126</v>
      </c>
      <c r="B22" s="85" t="s">
        <v>34</v>
      </c>
      <c r="C22" s="40" t="s">
        <v>166</v>
      </c>
      <c r="D22" s="12"/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/>
      <c r="V22" s="12"/>
      <c r="W22" s="12">
        <v>2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78"/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57">
        <v>2</v>
      </c>
      <c r="AQ22" s="78">
        <v>2</v>
      </c>
      <c r="AR22" s="57"/>
      <c r="AS22" s="57" t="s">
        <v>192</v>
      </c>
      <c r="AT22" s="57" t="s">
        <v>50</v>
      </c>
      <c r="AU22" s="59"/>
      <c r="AV22" s="59">
        <v>74</v>
      </c>
      <c r="AW22" s="12"/>
      <c r="AX22" s="12"/>
      <c r="AY22" s="12"/>
      <c r="AZ22" s="12"/>
      <c r="BA22" s="12"/>
      <c r="BB22" s="12"/>
      <c r="BC22" s="12"/>
      <c r="BD22" s="12"/>
    </row>
    <row r="23" spans="1:56" s="5" customFormat="1" ht="15.75">
      <c r="A23" s="89"/>
      <c r="B23" s="86"/>
      <c r="C23" s="40" t="s">
        <v>167</v>
      </c>
      <c r="D23" s="12"/>
      <c r="E23" s="12">
        <v>1</v>
      </c>
      <c r="F23" s="12"/>
      <c r="G23" s="12">
        <v>1</v>
      </c>
      <c r="H23" s="12">
        <v>1</v>
      </c>
      <c r="I23" s="12">
        <v>1</v>
      </c>
      <c r="J23" s="12"/>
      <c r="K23" s="12">
        <v>1</v>
      </c>
      <c r="L23" s="12">
        <v>1</v>
      </c>
      <c r="M23" s="12">
        <v>1</v>
      </c>
      <c r="N23" s="12">
        <v>1</v>
      </c>
      <c r="O23" s="12"/>
      <c r="P23" s="12">
        <v>1</v>
      </c>
      <c r="Q23" s="12">
        <v>1</v>
      </c>
      <c r="R23" s="12">
        <v>1</v>
      </c>
      <c r="S23" s="12"/>
      <c r="T23" s="12">
        <v>1</v>
      </c>
      <c r="U23" s="12"/>
      <c r="V23" s="12"/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/>
      <c r="AC23" s="12">
        <v>1</v>
      </c>
      <c r="AD23" s="12">
        <v>1</v>
      </c>
      <c r="AE23" s="12"/>
      <c r="AF23" s="12">
        <v>1</v>
      </c>
      <c r="AG23" s="78"/>
      <c r="AH23" s="12">
        <v>1</v>
      </c>
      <c r="AI23" s="12"/>
      <c r="AJ23" s="12">
        <v>1</v>
      </c>
      <c r="AK23" s="12"/>
      <c r="AL23" s="12">
        <v>1</v>
      </c>
      <c r="AM23" s="12">
        <v>1</v>
      </c>
      <c r="AN23" s="12"/>
      <c r="AO23" s="12">
        <v>1</v>
      </c>
      <c r="AP23" s="57">
        <v>1</v>
      </c>
      <c r="AQ23" s="78">
        <v>1</v>
      </c>
      <c r="AR23" s="57"/>
      <c r="AS23" s="57"/>
      <c r="AT23" s="57"/>
      <c r="AU23" s="57"/>
      <c r="AV23" s="59">
        <f t="shared" si="0"/>
        <v>27</v>
      </c>
      <c r="AW23" s="12"/>
      <c r="AX23" s="12"/>
      <c r="AY23" s="12"/>
      <c r="AZ23" s="12"/>
      <c r="BA23" s="12"/>
      <c r="BB23" s="12"/>
      <c r="BC23" s="12"/>
      <c r="BD23" s="12"/>
    </row>
    <row r="24" spans="1:56" s="5" customFormat="1" ht="15.75">
      <c r="A24" s="22" t="s">
        <v>127</v>
      </c>
      <c r="B24" s="6" t="s">
        <v>128</v>
      </c>
      <c r="C24" s="4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78"/>
      <c r="AH24" s="12"/>
      <c r="AI24" s="12"/>
      <c r="AJ24" s="12"/>
      <c r="AK24" s="12"/>
      <c r="AL24" s="12"/>
      <c r="AM24" s="12"/>
      <c r="AN24" s="12"/>
      <c r="AO24" s="12"/>
      <c r="AP24" s="57"/>
      <c r="AQ24" s="57"/>
      <c r="AR24" s="57"/>
      <c r="AS24" s="57"/>
      <c r="AT24" s="57"/>
      <c r="AU24" s="57"/>
      <c r="AV24" s="59"/>
      <c r="AW24" s="12"/>
      <c r="AX24" s="12"/>
      <c r="AY24" s="12"/>
      <c r="AZ24" s="12"/>
      <c r="BA24" s="12"/>
      <c r="BB24" s="12"/>
      <c r="BC24" s="12"/>
      <c r="BD24" s="12"/>
    </row>
    <row r="25" spans="1:56" s="5" customFormat="1" ht="21">
      <c r="A25" s="22" t="s">
        <v>129</v>
      </c>
      <c r="B25" s="7" t="s">
        <v>130</v>
      </c>
      <c r="C25" s="42"/>
      <c r="D25" s="12"/>
      <c r="E25" s="12"/>
      <c r="F25" s="12" t="s">
        <v>50</v>
      </c>
      <c r="G25" s="12" t="s">
        <v>50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78"/>
      <c r="AH25" s="12"/>
      <c r="AI25" s="12"/>
      <c r="AJ25" s="12"/>
      <c r="AK25" s="12"/>
      <c r="AL25" s="12"/>
      <c r="AM25" s="12"/>
      <c r="AN25" s="12"/>
      <c r="AO25" s="12"/>
      <c r="AP25" s="57"/>
      <c r="AQ25" s="57"/>
      <c r="AR25" s="57"/>
      <c r="AS25" s="57"/>
      <c r="AT25" s="57"/>
      <c r="AU25" s="57"/>
      <c r="AV25" s="59">
        <f>AV26+AV28+AV30+AV32+AV34+AV36</f>
        <v>328</v>
      </c>
      <c r="AW25" s="12"/>
      <c r="AX25" s="12"/>
      <c r="AY25" s="12"/>
      <c r="AZ25" s="12"/>
      <c r="BA25" s="12"/>
      <c r="BB25" s="12"/>
      <c r="BC25" s="12"/>
      <c r="BD25" s="12"/>
    </row>
    <row r="26" spans="1:56" s="5" customFormat="1" ht="15.75">
      <c r="A26" s="91" t="s">
        <v>131</v>
      </c>
      <c r="B26" s="85" t="s">
        <v>52</v>
      </c>
      <c r="C26" s="40" t="s">
        <v>166</v>
      </c>
      <c r="D26" s="12"/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2</v>
      </c>
      <c r="U26" s="18"/>
      <c r="V26" s="12"/>
      <c r="W26" s="12">
        <v>4</v>
      </c>
      <c r="X26" s="12">
        <v>4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78"/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57">
        <v>2</v>
      </c>
      <c r="AQ26" s="57">
        <v>2</v>
      </c>
      <c r="AR26" s="57"/>
      <c r="AS26" s="57" t="s">
        <v>170</v>
      </c>
      <c r="AT26" s="57"/>
      <c r="AU26" s="57"/>
      <c r="AV26" s="59">
        <f t="shared" si="0"/>
        <v>76</v>
      </c>
      <c r="AW26" s="12"/>
      <c r="AX26" s="12"/>
      <c r="AY26" s="12"/>
      <c r="AZ26" s="12"/>
      <c r="BA26" s="12"/>
      <c r="BB26" s="12"/>
      <c r="BC26" s="12"/>
      <c r="BD26" s="12"/>
    </row>
    <row r="27" spans="1:56" s="5" customFormat="1" ht="15.75">
      <c r="A27" s="91"/>
      <c r="B27" s="86"/>
      <c r="C27" s="40" t="s">
        <v>167</v>
      </c>
      <c r="D27" s="12"/>
      <c r="E27" s="12">
        <v>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2</v>
      </c>
      <c r="S27" s="12">
        <v>2</v>
      </c>
      <c r="T27" s="12"/>
      <c r="U27" s="12"/>
      <c r="V27" s="12"/>
      <c r="W27" s="12">
        <v>2</v>
      </c>
      <c r="X27" s="12">
        <v>2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78"/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57">
        <v>1</v>
      </c>
      <c r="AQ27" s="57">
        <v>1</v>
      </c>
      <c r="AR27" s="57"/>
      <c r="AS27" s="57"/>
      <c r="AT27" s="57"/>
      <c r="AU27" s="57"/>
      <c r="AV27" s="59">
        <f t="shared" si="0"/>
        <v>40</v>
      </c>
      <c r="AW27" s="12"/>
      <c r="AX27" s="12"/>
      <c r="AY27" s="12"/>
      <c r="AZ27" s="12"/>
      <c r="BA27" s="12"/>
      <c r="BB27" s="12"/>
      <c r="BC27" s="12"/>
      <c r="BD27" s="12"/>
    </row>
    <row r="28" spans="1:56" s="5" customFormat="1" ht="15.75">
      <c r="A28" s="89" t="s">
        <v>133</v>
      </c>
      <c r="B28" s="85" t="s">
        <v>61</v>
      </c>
      <c r="C28" s="40" t="s">
        <v>166</v>
      </c>
      <c r="D28" s="12"/>
      <c r="E28" s="12"/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/>
      <c r="U28" s="12"/>
      <c r="V28" s="12"/>
      <c r="W28" s="12">
        <v>2</v>
      </c>
      <c r="X28" s="12">
        <v>2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78"/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2</v>
      </c>
      <c r="AP28" s="57"/>
      <c r="AQ28" s="57"/>
      <c r="AR28" s="57"/>
      <c r="AS28" s="57"/>
      <c r="AT28" s="57"/>
      <c r="AU28" s="59" t="s">
        <v>193</v>
      </c>
      <c r="AV28" s="59">
        <f t="shared" si="0"/>
        <v>64</v>
      </c>
      <c r="AW28" s="12"/>
      <c r="AX28" s="12"/>
      <c r="AY28" s="12"/>
      <c r="AZ28" s="12"/>
      <c r="BA28" s="12"/>
      <c r="BB28" s="12"/>
      <c r="BC28" s="12"/>
      <c r="BD28" s="12"/>
    </row>
    <row r="29" spans="1:56" s="5" customFormat="1" ht="15.75">
      <c r="A29" s="89"/>
      <c r="B29" s="86"/>
      <c r="C29" s="40" t="s">
        <v>167</v>
      </c>
      <c r="D29" s="12"/>
      <c r="E29" s="12"/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/>
      <c r="P29" s="12"/>
      <c r="Q29" s="12"/>
      <c r="R29" s="12"/>
      <c r="S29" s="12"/>
      <c r="T29" s="12"/>
      <c r="U29" s="12"/>
      <c r="V29" s="12"/>
      <c r="W29" s="12">
        <v>1</v>
      </c>
      <c r="X29" s="12">
        <v>1</v>
      </c>
      <c r="Y29" s="12"/>
      <c r="Z29" s="12">
        <v>1</v>
      </c>
      <c r="AA29" s="12">
        <v>1</v>
      </c>
      <c r="AB29" s="12"/>
      <c r="AC29" s="12">
        <v>1</v>
      </c>
      <c r="AD29" s="12"/>
      <c r="AE29" s="12">
        <v>1</v>
      </c>
      <c r="AF29" s="12">
        <v>1</v>
      </c>
      <c r="AG29" s="78"/>
      <c r="AH29" s="12"/>
      <c r="AI29" s="12"/>
      <c r="AJ29" s="12"/>
      <c r="AK29" s="12"/>
      <c r="AL29" s="12"/>
      <c r="AM29" s="12"/>
      <c r="AN29" s="12"/>
      <c r="AO29" s="12">
        <v>1</v>
      </c>
      <c r="AP29" s="57"/>
      <c r="AQ29" s="57"/>
      <c r="AR29" s="57"/>
      <c r="AS29" s="57"/>
      <c r="AT29" s="57"/>
      <c r="AU29" s="57"/>
      <c r="AV29" s="59">
        <f t="shared" si="0"/>
        <v>17</v>
      </c>
      <c r="AW29" s="12"/>
      <c r="AX29" s="12"/>
      <c r="AY29" s="12"/>
      <c r="AZ29" s="12"/>
      <c r="BA29" s="12"/>
      <c r="BB29" s="12"/>
      <c r="BC29" s="12"/>
      <c r="BD29" s="12"/>
    </row>
    <row r="30" spans="1:56" s="5" customFormat="1" ht="15.75">
      <c r="A30" s="89" t="s">
        <v>132</v>
      </c>
      <c r="B30" s="85" t="s">
        <v>86</v>
      </c>
      <c r="C30" s="40" t="s">
        <v>166</v>
      </c>
      <c r="D30" s="12"/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12">
        <v>2</v>
      </c>
      <c r="U30" s="12"/>
      <c r="V30" s="12"/>
      <c r="W30" s="12">
        <v>4</v>
      </c>
      <c r="X30" s="12">
        <v>4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4</v>
      </c>
      <c r="AE30" s="12">
        <v>2</v>
      </c>
      <c r="AF30" s="12">
        <v>2</v>
      </c>
      <c r="AG30" s="78"/>
      <c r="AH30" s="12">
        <v>2</v>
      </c>
      <c r="AI30" s="12">
        <v>4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57">
        <v>2</v>
      </c>
      <c r="AQ30" s="57">
        <v>2</v>
      </c>
      <c r="AR30" s="57"/>
      <c r="AS30" s="57" t="s">
        <v>170</v>
      </c>
      <c r="AT30" s="57"/>
      <c r="AU30" s="59"/>
      <c r="AV30" s="59">
        <f t="shared" si="0"/>
        <v>80</v>
      </c>
      <c r="AW30" s="12"/>
      <c r="AX30" s="12"/>
      <c r="AY30" s="12"/>
      <c r="AZ30" s="12"/>
      <c r="BA30" s="12"/>
      <c r="BB30" s="12"/>
      <c r="BC30" s="12"/>
      <c r="BD30" s="12"/>
    </row>
    <row r="31" spans="1:56" s="5" customFormat="1" ht="15.75">
      <c r="A31" s="89"/>
      <c r="B31" s="86"/>
      <c r="C31" s="40" t="s">
        <v>167</v>
      </c>
      <c r="D31" s="12"/>
      <c r="E31" s="12">
        <v>1</v>
      </c>
      <c r="F31" s="12">
        <v>1</v>
      </c>
      <c r="G31" s="12">
        <v>1</v>
      </c>
      <c r="H31" s="12">
        <v>1</v>
      </c>
      <c r="I31" s="12"/>
      <c r="J31" s="12">
        <v>1</v>
      </c>
      <c r="K31" s="12">
        <v>1</v>
      </c>
      <c r="L31" s="12"/>
      <c r="M31" s="12">
        <v>1</v>
      </c>
      <c r="N31" s="12">
        <v>1</v>
      </c>
      <c r="O31" s="12"/>
      <c r="P31" s="12">
        <v>1</v>
      </c>
      <c r="Q31" s="12">
        <v>1</v>
      </c>
      <c r="R31" s="12">
        <v>1</v>
      </c>
      <c r="S31" s="12"/>
      <c r="T31" s="12" t="s">
        <v>50</v>
      </c>
      <c r="U31" s="12"/>
      <c r="V31" s="12"/>
      <c r="W31" s="12">
        <v>1</v>
      </c>
      <c r="X31" s="12">
        <v>2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78"/>
      <c r="AH31" s="12">
        <v>1</v>
      </c>
      <c r="AI31" s="12">
        <v>1</v>
      </c>
      <c r="AJ31" s="12">
        <v>1</v>
      </c>
      <c r="AK31" s="12">
        <v>1</v>
      </c>
      <c r="AL31" s="12"/>
      <c r="AM31" s="12">
        <v>1</v>
      </c>
      <c r="AN31" s="12">
        <v>1</v>
      </c>
      <c r="AO31" s="12">
        <v>1</v>
      </c>
      <c r="AP31" s="57">
        <v>1</v>
      </c>
      <c r="AQ31" s="57"/>
      <c r="AR31" s="57"/>
      <c r="AS31" s="57"/>
      <c r="AT31" s="57"/>
      <c r="AU31" s="57"/>
      <c r="AV31" s="59">
        <f t="shared" si="0"/>
        <v>30</v>
      </c>
      <c r="AW31" s="12"/>
      <c r="AX31" s="12"/>
      <c r="AY31" s="12"/>
      <c r="AZ31" s="12"/>
      <c r="BA31" s="12"/>
      <c r="BB31" s="12"/>
      <c r="BC31" s="12"/>
      <c r="BD31" s="12"/>
    </row>
    <row r="32" spans="1:56" s="5" customFormat="1" ht="15.75">
      <c r="A32" s="89" t="s">
        <v>134</v>
      </c>
      <c r="B32" s="85" t="s">
        <v>135</v>
      </c>
      <c r="C32" s="40" t="s">
        <v>166</v>
      </c>
      <c r="D32" s="12">
        <v>2</v>
      </c>
      <c r="E32" s="12"/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 t="s">
        <v>50</v>
      </c>
      <c r="S32" s="12">
        <v>2</v>
      </c>
      <c r="T32" s="12"/>
      <c r="U32" s="12"/>
      <c r="V32" s="12"/>
      <c r="W32" s="12">
        <v>2</v>
      </c>
      <c r="X32" s="12">
        <v>2</v>
      </c>
      <c r="Y32" s="12">
        <v>2</v>
      </c>
      <c r="Z32" s="12">
        <v>2</v>
      </c>
      <c r="AA32" s="12">
        <v>2</v>
      </c>
      <c r="AB32" s="12">
        <v>2</v>
      </c>
      <c r="AC32" s="12">
        <v>2</v>
      </c>
      <c r="AD32" s="12">
        <v>2</v>
      </c>
      <c r="AE32" s="12">
        <v>2</v>
      </c>
      <c r="AF32" s="12">
        <v>2</v>
      </c>
      <c r="AG32" s="78"/>
      <c r="AH32" s="12">
        <v>2</v>
      </c>
      <c r="AI32" s="12">
        <v>2</v>
      </c>
      <c r="AJ32" s="12">
        <v>2</v>
      </c>
      <c r="AK32" s="12">
        <v>2</v>
      </c>
      <c r="AL32" s="12">
        <v>2</v>
      </c>
      <c r="AM32" s="12">
        <v>2</v>
      </c>
      <c r="AN32" s="12">
        <v>2</v>
      </c>
      <c r="AO32" s="12">
        <v>2</v>
      </c>
      <c r="AP32" s="57">
        <v>2</v>
      </c>
      <c r="AQ32" s="57">
        <v>2</v>
      </c>
      <c r="AR32" s="57"/>
      <c r="AS32" s="57" t="s">
        <v>200</v>
      </c>
      <c r="AT32" s="57"/>
      <c r="AU32" s="57"/>
      <c r="AV32" s="59">
        <f t="shared" si="0"/>
        <v>68</v>
      </c>
      <c r="AW32" s="12"/>
      <c r="AX32" s="12"/>
      <c r="AY32" s="12"/>
      <c r="AZ32" s="12"/>
      <c r="BA32" s="12"/>
      <c r="BB32" s="12"/>
      <c r="BC32" s="12"/>
      <c r="BD32" s="12"/>
    </row>
    <row r="33" spans="1:56" s="5" customFormat="1" ht="15.75">
      <c r="A33" s="89"/>
      <c r="B33" s="86"/>
      <c r="C33" s="40" t="s">
        <v>167</v>
      </c>
      <c r="D33" s="12">
        <v>1</v>
      </c>
      <c r="E33" s="12"/>
      <c r="F33" s="12">
        <v>1</v>
      </c>
      <c r="G33" s="12"/>
      <c r="H33" s="12">
        <v>1</v>
      </c>
      <c r="I33" s="12"/>
      <c r="J33" s="12">
        <v>1</v>
      </c>
      <c r="K33" s="12">
        <v>1</v>
      </c>
      <c r="L33" s="12">
        <v>1</v>
      </c>
      <c r="M33" s="12">
        <v>1</v>
      </c>
      <c r="N33" s="12"/>
      <c r="O33" s="12">
        <v>1</v>
      </c>
      <c r="P33" s="12"/>
      <c r="Q33" s="12">
        <v>1</v>
      </c>
      <c r="R33" s="12" t="s">
        <v>50</v>
      </c>
      <c r="S33" s="57"/>
      <c r="T33" s="57"/>
      <c r="U33" s="57"/>
      <c r="V33" s="12"/>
      <c r="W33" s="12">
        <v>1</v>
      </c>
      <c r="X33" s="12">
        <v>1</v>
      </c>
      <c r="Y33" s="12">
        <v>1</v>
      </c>
      <c r="Z33" s="12">
        <v>1</v>
      </c>
      <c r="AA33" s="12"/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78"/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12"/>
      <c r="AN33" s="12">
        <v>1</v>
      </c>
      <c r="AO33" s="12"/>
      <c r="AP33" s="57"/>
      <c r="AQ33" s="57"/>
      <c r="AR33" s="57"/>
      <c r="AS33" s="57"/>
      <c r="AT33" s="57"/>
      <c r="AU33" s="57" t="s">
        <v>50</v>
      </c>
      <c r="AV33" s="59">
        <f t="shared" si="0"/>
        <v>24</v>
      </c>
      <c r="AW33" s="12"/>
      <c r="AX33" s="12"/>
      <c r="AY33" s="12"/>
      <c r="AZ33" s="12"/>
      <c r="BA33" s="12"/>
      <c r="BB33" s="12"/>
      <c r="BC33" s="12"/>
      <c r="BD33" s="12"/>
    </row>
    <row r="34" spans="1:56" s="5" customFormat="1" ht="15.75">
      <c r="A34" s="89" t="s">
        <v>136</v>
      </c>
      <c r="B34" s="85" t="s">
        <v>59</v>
      </c>
      <c r="C34" s="40" t="s">
        <v>166</v>
      </c>
      <c r="D34" s="12">
        <v>4</v>
      </c>
      <c r="E34" s="12">
        <v>2</v>
      </c>
      <c r="F34" s="12">
        <v>2</v>
      </c>
      <c r="G34" s="12">
        <v>2</v>
      </c>
      <c r="H34" s="12">
        <v>4</v>
      </c>
      <c r="I34" s="12">
        <v>2</v>
      </c>
      <c r="J34" s="12">
        <v>2</v>
      </c>
      <c r="K34" s="12">
        <v>2</v>
      </c>
      <c r="L34" s="12">
        <v>2</v>
      </c>
      <c r="M34" s="12">
        <v>4</v>
      </c>
      <c r="N34" s="12">
        <v>2</v>
      </c>
      <c r="O34" s="12">
        <v>2</v>
      </c>
      <c r="P34" s="12">
        <v>4</v>
      </c>
      <c r="Q34" s="12">
        <v>2</v>
      </c>
      <c r="R34" s="12">
        <v>2</v>
      </c>
      <c r="S34" s="57">
        <v>2</v>
      </c>
      <c r="T34" s="57" t="s">
        <v>193</v>
      </c>
      <c r="U34" s="57"/>
      <c r="V34" s="12"/>
      <c r="W34" s="12" t="s">
        <v>50</v>
      </c>
      <c r="X34" s="12" t="s">
        <v>50</v>
      </c>
      <c r="Y34" s="12" t="s">
        <v>50</v>
      </c>
      <c r="Z34" s="12" t="s">
        <v>50</v>
      </c>
      <c r="AA34" s="12" t="s">
        <v>50</v>
      </c>
      <c r="AB34" s="12" t="s">
        <v>50</v>
      </c>
      <c r="AC34" s="12" t="s">
        <v>50</v>
      </c>
      <c r="AD34" s="12" t="s">
        <v>50</v>
      </c>
      <c r="AE34" s="12" t="s">
        <v>50</v>
      </c>
      <c r="AF34" s="12" t="s">
        <v>50</v>
      </c>
      <c r="AG34" s="78" t="s">
        <v>50</v>
      </c>
      <c r="AH34" s="12" t="s">
        <v>50</v>
      </c>
      <c r="AI34" s="12" t="s">
        <v>50</v>
      </c>
      <c r="AJ34" s="12" t="s">
        <v>50</v>
      </c>
      <c r="AK34" s="12" t="s">
        <v>50</v>
      </c>
      <c r="AL34" s="12" t="s">
        <v>50</v>
      </c>
      <c r="AM34" s="12" t="s">
        <v>50</v>
      </c>
      <c r="AN34" s="12" t="s">
        <v>50</v>
      </c>
      <c r="AO34" s="12" t="s">
        <v>50</v>
      </c>
      <c r="AP34" s="57" t="s">
        <v>50</v>
      </c>
      <c r="AQ34" s="57" t="s">
        <v>50</v>
      </c>
      <c r="AR34" s="57" t="s">
        <v>50</v>
      </c>
      <c r="AS34" s="57" t="s">
        <v>50</v>
      </c>
      <c r="AT34" s="57" t="s">
        <v>50</v>
      </c>
      <c r="AU34" s="57" t="s">
        <v>50</v>
      </c>
      <c r="AV34" s="59">
        <f t="shared" si="0"/>
        <v>40</v>
      </c>
      <c r="AW34" s="12"/>
      <c r="AX34" s="12"/>
      <c r="AY34" s="12"/>
      <c r="AZ34" s="12"/>
      <c r="BA34" s="12"/>
      <c r="BB34" s="12"/>
      <c r="BC34" s="12"/>
      <c r="BD34" s="12"/>
    </row>
    <row r="35" spans="1:56" s="5" customFormat="1" ht="15.75">
      <c r="A35" s="89"/>
      <c r="B35" s="86"/>
      <c r="C35" s="40" t="s">
        <v>167</v>
      </c>
      <c r="D35" s="12">
        <v>1</v>
      </c>
      <c r="E35" s="12"/>
      <c r="F35" s="12"/>
      <c r="G35" s="12">
        <v>1</v>
      </c>
      <c r="H35" s="12">
        <v>1</v>
      </c>
      <c r="I35" s="12">
        <v>1</v>
      </c>
      <c r="J35" s="12"/>
      <c r="K35" s="12">
        <v>1</v>
      </c>
      <c r="L35" s="12"/>
      <c r="M35" s="12">
        <v>1</v>
      </c>
      <c r="N35" s="12">
        <v>1</v>
      </c>
      <c r="O35" s="12"/>
      <c r="P35" s="12">
        <v>1</v>
      </c>
      <c r="Q35" s="12"/>
      <c r="R35" s="12">
        <v>1</v>
      </c>
      <c r="S35" s="57">
        <v>1</v>
      </c>
      <c r="T35" s="57"/>
      <c r="U35" s="57"/>
      <c r="V35" s="12"/>
      <c r="W35" s="12" t="s">
        <v>50</v>
      </c>
      <c r="X35" s="12" t="s">
        <v>50</v>
      </c>
      <c r="Y35" s="12" t="s">
        <v>50</v>
      </c>
      <c r="Z35" s="12" t="s">
        <v>54</v>
      </c>
      <c r="AA35" s="12" t="s">
        <v>50</v>
      </c>
      <c r="AB35" s="12" t="s">
        <v>50</v>
      </c>
      <c r="AC35" s="12" t="s">
        <v>50</v>
      </c>
      <c r="AD35" s="12" t="s">
        <v>50</v>
      </c>
      <c r="AE35" s="12" t="s">
        <v>50</v>
      </c>
      <c r="AF35" s="12" t="s">
        <v>50</v>
      </c>
      <c r="AG35" s="78" t="s">
        <v>50</v>
      </c>
      <c r="AH35" s="12" t="s">
        <v>50</v>
      </c>
      <c r="AI35" s="12" t="s">
        <v>50</v>
      </c>
      <c r="AJ35" s="12" t="s">
        <v>50</v>
      </c>
      <c r="AK35" s="12" t="s">
        <v>50</v>
      </c>
      <c r="AL35" s="12" t="s">
        <v>50</v>
      </c>
      <c r="AM35" s="12" t="s">
        <v>50</v>
      </c>
      <c r="AN35" s="12" t="s">
        <v>50</v>
      </c>
      <c r="AO35" s="12" t="s">
        <v>50</v>
      </c>
      <c r="AP35" s="57" t="s">
        <v>50</v>
      </c>
      <c r="AQ35" s="57" t="s">
        <v>50</v>
      </c>
      <c r="AR35" s="57" t="s">
        <v>50</v>
      </c>
      <c r="AS35" s="57" t="s">
        <v>50</v>
      </c>
      <c r="AT35" s="57" t="s">
        <v>50</v>
      </c>
      <c r="AU35" s="57"/>
      <c r="AV35" s="59">
        <f t="shared" si="0"/>
        <v>10</v>
      </c>
      <c r="AW35" s="12"/>
      <c r="AX35" s="12"/>
      <c r="AY35" s="12"/>
      <c r="AZ35" s="12"/>
      <c r="BA35" s="12"/>
      <c r="BB35" s="12"/>
      <c r="BC35" s="12"/>
      <c r="BD35" s="12"/>
    </row>
    <row r="36" spans="1:56" s="5" customFormat="1" ht="15.75">
      <c r="A36" s="89"/>
      <c r="B36" s="85"/>
      <c r="C36" s="4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57"/>
      <c r="T36" s="57"/>
      <c r="U36" s="59"/>
      <c r="V36" s="12"/>
      <c r="W36" s="12" t="s">
        <v>50</v>
      </c>
      <c r="X36" s="12" t="s">
        <v>50</v>
      </c>
      <c r="Y36" s="12" t="s">
        <v>50</v>
      </c>
      <c r="Z36" s="12" t="s">
        <v>50</v>
      </c>
      <c r="AA36" s="12" t="s">
        <v>50</v>
      </c>
      <c r="AB36" s="12" t="s">
        <v>50</v>
      </c>
      <c r="AC36" s="12" t="s">
        <v>50</v>
      </c>
      <c r="AD36" s="12" t="s">
        <v>50</v>
      </c>
      <c r="AE36" s="12" t="s">
        <v>50</v>
      </c>
      <c r="AF36" s="12" t="s">
        <v>50</v>
      </c>
      <c r="AG36" s="78" t="s">
        <v>50</v>
      </c>
      <c r="AH36" s="12" t="s">
        <v>50</v>
      </c>
      <c r="AI36" s="12" t="s">
        <v>50</v>
      </c>
      <c r="AJ36" s="12" t="s">
        <v>50</v>
      </c>
      <c r="AK36" s="12" t="s">
        <v>50</v>
      </c>
      <c r="AL36" s="12" t="s">
        <v>50</v>
      </c>
      <c r="AM36" s="12" t="s">
        <v>50</v>
      </c>
      <c r="AN36" s="12" t="s">
        <v>50</v>
      </c>
      <c r="AO36" s="12" t="s">
        <v>50</v>
      </c>
      <c r="AP36" s="57" t="s">
        <v>50</v>
      </c>
      <c r="AQ36" s="57" t="s">
        <v>50</v>
      </c>
      <c r="AR36" s="57" t="s">
        <v>50</v>
      </c>
      <c r="AS36" s="57" t="s">
        <v>50</v>
      </c>
      <c r="AT36" s="57" t="s">
        <v>50</v>
      </c>
      <c r="AU36" s="57" t="s">
        <v>50</v>
      </c>
      <c r="AV36" s="59">
        <f t="shared" si="0"/>
        <v>0</v>
      </c>
      <c r="AW36" s="12"/>
      <c r="AX36" s="12"/>
      <c r="AY36" s="12"/>
      <c r="AZ36" s="12"/>
      <c r="BA36" s="12"/>
      <c r="BB36" s="12"/>
      <c r="BC36" s="12"/>
      <c r="BD36" s="12"/>
    </row>
    <row r="37" spans="1:56" s="5" customFormat="1" ht="15.75">
      <c r="A37" s="89"/>
      <c r="B37" s="86"/>
      <c r="C37" s="4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57"/>
      <c r="T37" s="57"/>
      <c r="U37" s="57"/>
      <c r="V37" s="12"/>
      <c r="W37" s="12" t="s">
        <v>50</v>
      </c>
      <c r="X37" s="12" t="s">
        <v>50</v>
      </c>
      <c r="Y37" s="12" t="s">
        <v>50</v>
      </c>
      <c r="Z37" s="12" t="s">
        <v>50</v>
      </c>
      <c r="AA37" s="12" t="s">
        <v>50</v>
      </c>
      <c r="AB37" s="12" t="s">
        <v>50</v>
      </c>
      <c r="AC37" s="12" t="s">
        <v>50</v>
      </c>
      <c r="AD37" s="12" t="s">
        <v>50</v>
      </c>
      <c r="AE37" s="12" t="s">
        <v>50</v>
      </c>
      <c r="AF37" s="12" t="s">
        <v>50</v>
      </c>
      <c r="AG37" s="78" t="s">
        <v>50</v>
      </c>
      <c r="AH37" s="12" t="s">
        <v>50</v>
      </c>
      <c r="AI37" s="12" t="s">
        <v>50</v>
      </c>
      <c r="AJ37" s="12" t="s">
        <v>50</v>
      </c>
      <c r="AK37" s="12" t="s">
        <v>50</v>
      </c>
      <c r="AL37" s="12" t="s">
        <v>50</v>
      </c>
      <c r="AM37" s="12" t="s">
        <v>50</v>
      </c>
      <c r="AN37" s="12" t="s">
        <v>50</v>
      </c>
      <c r="AO37" s="12" t="s">
        <v>50</v>
      </c>
      <c r="AP37" s="57" t="s">
        <v>50</v>
      </c>
      <c r="AQ37" s="57" t="s">
        <v>50</v>
      </c>
      <c r="AR37" s="57" t="s">
        <v>50</v>
      </c>
      <c r="AS37" s="57" t="s">
        <v>54</v>
      </c>
      <c r="AT37" s="57" t="s">
        <v>50</v>
      </c>
      <c r="AU37" s="57"/>
      <c r="AV37" s="59">
        <f t="shared" si="0"/>
        <v>0</v>
      </c>
      <c r="AW37" s="12"/>
      <c r="AX37" s="12"/>
      <c r="AY37" s="12"/>
      <c r="AZ37" s="12"/>
      <c r="BA37" s="12"/>
      <c r="BB37" s="12"/>
      <c r="BC37" s="12"/>
      <c r="BD37" s="12"/>
    </row>
    <row r="38" spans="1:56" s="5" customFormat="1" ht="21">
      <c r="A38" s="22" t="s">
        <v>138</v>
      </c>
      <c r="B38" s="7" t="s">
        <v>137</v>
      </c>
      <c r="C38" s="42"/>
      <c r="D38" s="12" t="s">
        <v>50</v>
      </c>
      <c r="E38" s="12"/>
      <c r="F38" s="12" t="s">
        <v>50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7"/>
      <c r="T38" s="57"/>
      <c r="U38" s="57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78"/>
      <c r="AH38" s="12"/>
      <c r="AI38" s="12"/>
      <c r="AJ38" s="12"/>
      <c r="AK38" s="12"/>
      <c r="AL38" s="12"/>
      <c r="AM38" s="12"/>
      <c r="AN38" s="12"/>
      <c r="AO38" s="12"/>
      <c r="AP38" s="57"/>
      <c r="AQ38" s="57"/>
      <c r="AR38" s="57"/>
      <c r="AS38" s="57"/>
      <c r="AT38" s="57"/>
      <c r="AU38" s="57"/>
      <c r="AV38" s="59">
        <f>AV39</f>
        <v>640</v>
      </c>
      <c r="AW38" s="12"/>
      <c r="AX38" s="12"/>
      <c r="AY38" s="12"/>
      <c r="AZ38" s="12"/>
      <c r="BA38" s="12"/>
      <c r="BB38" s="12"/>
      <c r="BC38" s="12"/>
      <c r="BD38" s="12"/>
    </row>
    <row r="39" spans="1:56" s="5" customFormat="1" ht="21">
      <c r="A39" s="22" t="s">
        <v>139</v>
      </c>
      <c r="B39" s="7" t="s">
        <v>111</v>
      </c>
      <c r="C39" s="4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7"/>
      <c r="T39" s="57"/>
      <c r="U39" s="57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78"/>
      <c r="AH39" s="12"/>
      <c r="AI39" s="12"/>
      <c r="AJ39" s="12"/>
      <c r="AK39" s="12"/>
      <c r="AL39" s="12"/>
      <c r="AM39" s="12"/>
      <c r="AN39" s="12"/>
      <c r="AO39" s="12"/>
      <c r="AP39" s="57"/>
      <c r="AQ39" s="57"/>
      <c r="AR39" s="57"/>
      <c r="AS39" s="57"/>
      <c r="AT39" s="57"/>
      <c r="AU39" s="57"/>
      <c r="AV39" s="59">
        <f>AV40+AV42+AV44+AV45</f>
        <v>640</v>
      </c>
      <c r="AW39" s="12"/>
      <c r="AX39" s="12"/>
      <c r="AY39" s="12"/>
      <c r="AZ39" s="12"/>
      <c r="BA39" s="12"/>
      <c r="BB39" s="12"/>
      <c r="BC39" s="12"/>
      <c r="BD39" s="12"/>
    </row>
    <row r="40" spans="1:56" s="5" customFormat="1" ht="15.75">
      <c r="A40" s="85" t="s">
        <v>140</v>
      </c>
      <c r="B40" s="85" t="s">
        <v>112</v>
      </c>
      <c r="C40" s="40" t="s">
        <v>166</v>
      </c>
      <c r="D40" s="12">
        <v>10</v>
      </c>
      <c r="E40" s="12">
        <v>14</v>
      </c>
      <c r="F40" s="12">
        <v>10</v>
      </c>
      <c r="G40" s="12">
        <v>10</v>
      </c>
      <c r="H40" s="12">
        <v>10</v>
      </c>
      <c r="I40" s="12">
        <v>12</v>
      </c>
      <c r="J40" s="12">
        <v>10</v>
      </c>
      <c r="K40" s="12">
        <v>10</v>
      </c>
      <c r="L40" s="12">
        <v>10</v>
      </c>
      <c r="M40" s="12">
        <v>10</v>
      </c>
      <c r="N40" s="12">
        <v>10</v>
      </c>
      <c r="O40" s="12">
        <v>10</v>
      </c>
      <c r="P40" s="12">
        <v>10</v>
      </c>
      <c r="Q40" s="12">
        <v>10</v>
      </c>
      <c r="R40" s="12">
        <v>12</v>
      </c>
      <c r="S40" s="59">
        <v>10</v>
      </c>
      <c r="T40" s="57" t="s">
        <v>190</v>
      </c>
      <c r="U40" s="57"/>
      <c r="V40" s="12" t="s">
        <v>50</v>
      </c>
      <c r="W40" s="12">
        <v>16</v>
      </c>
      <c r="X40" s="12">
        <v>16</v>
      </c>
      <c r="Y40" s="12">
        <v>16</v>
      </c>
      <c r="Z40" s="12">
        <v>16</v>
      </c>
      <c r="AA40" s="12">
        <v>16</v>
      </c>
      <c r="AB40" s="12">
        <v>16</v>
      </c>
      <c r="AC40" s="12">
        <v>16</v>
      </c>
      <c r="AD40" s="12">
        <v>16</v>
      </c>
      <c r="AE40" s="12">
        <v>16</v>
      </c>
      <c r="AF40" s="12">
        <v>16</v>
      </c>
      <c r="AG40" s="78"/>
      <c r="AH40" s="12">
        <v>16</v>
      </c>
      <c r="AI40" s="12">
        <v>16</v>
      </c>
      <c r="AJ40" s="12">
        <v>16</v>
      </c>
      <c r="AK40" s="12">
        <v>16</v>
      </c>
      <c r="AL40" s="12">
        <v>16</v>
      </c>
      <c r="AM40" s="12">
        <v>15</v>
      </c>
      <c r="AN40" s="12">
        <v>15</v>
      </c>
      <c r="AO40" s="12">
        <v>15</v>
      </c>
      <c r="AP40" s="57">
        <v>15</v>
      </c>
      <c r="AQ40" s="57">
        <v>15</v>
      </c>
      <c r="AR40" s="57">
        <v>13</v>
      </c>
      <c r="AS40" s="57" t="s">
        <v>170</v>
      </c>
      <c r="AT40" s="57"/>
      <c r="AU40" s="59"/>
      <c r="AV40" s="59">
        <f>168+328</f>
        <v>496</v>
      </c>
      <c r="AW40" s="12"/>
      <c r="AX40" s="12"/>
      <c r="AY40" s="12"/>
      <c r="AZ40" s="12"/>
      <c r="BA40" s="12"/>
      <c r="BB40" s="12"/>
      <c r="BC40" s="12"/>
      <c r="BD40" s="12"/>
    </row>
    <row r="41" spans="1:56" s="5" customFormat="1" ht="15.75">
      <c r="A41" s="86"/>
      <c r="B41" s="86"/>
      <c r="C41" s="40" t="s">
        <v>167</v>
      </c>
      <c r="D41" s="12">
        <v>5</v>
      </c>
      <c r="E41" s="12">
        <v>5</v>
      </c>
      <c r="F41" s="12">
        <v>5</v>
      </c>
      <c r="G41" s="12">
        <v>5</v>
      </c>
      <c r="H41" s="12">
        <v>5</v>
      </c>
      <c r="I41" s="12">
        <v>5</v>
      </c>
      <c r="J41" s="12">
        <v>5</v>
      </c>
      <c r="K41" s="12">
        <v>5</v>
      </c>
      <c r="L41" s="12">
        <v>5</v>
      </c>
      <c r="M41" s="12">
        <v>5</v>
      </c>
      <c r="N41" s="12">
        <v>5</v>
      </c>
      <c r="O41" s="12">
        <v>5</v>
      </c>
      <c r="P41" s="12">
        <v>5</v>
      </c>
      <c r="Q41" s="12">
        <v>5</v>
      </c>
      <c r="R41" s="21">
        <v>3</v>
      </c>
      <c r="S41" s="57"/>
      <c r="T41" s="57"/>
      <c r="U41" s="57"/>
      <c r="V41" s="12"/>
      <c r="W41" s="12">
        <v>8</v>
      </c>
      <c r="X41" s="12">
        <v>8</v>
      </c>
      <c r="Y41" s="12">
        <v>8</v>
      </c>
      <c r="Z41" s="12">
        <v>8</v>
      </c>
      <c r="AA41" s="12">
        <v>8</v>
      </c>
      <c r="AB41" s="12">
        <v>8</v>
      </c>
      <c r="AC41" s="12">
        <v>8</v>
      </c>
      <c r="AD41" s="12">
        <v>8</v>
      </c>
      <c r="AE41" s="12">
        <v>8</v>
      </c>
      <c r="AF41" s="12">
        <v>8</v>
      </c>
      <c r="AG41" s="78"/>
      <c r="AH41" s="12">
        <v>8</v>
      </c>
      <c r="AI41" s="12">
        <v>8</v>
      </c>
      <c r="AJ41" s="12">
        <v>8</v>
      </c>
      <c r="AK41" s="12">
        <v>8</v>
      </c>
      <c r="AL41" s="12">
        <v>8</v>
      </c>
      <c r="AM41" s="12">
        <v>8</v>
      </c>
      <c r="AN41" s="12">
        <v>8</v>
      </c>
      <c r="AO41" s="12">
        <v>7</v>
      </c>
      <c r="AP41" s="57">
        <v>7</v>
      </c>
      <c r="AQ41" s="57">
        <v>3</v>
      </c>
      <c r="AR41" s="57"/>
      <c r="AS41" s="57"/>
      <c r="AT41" s="57"/>
      <c r="AU41" s="59"/>
      <c r="AV41" s="59">
        <f>73+153</f>
        <v>226</v>
      </c>
      <c r="AW41" s="12"/>
      <c r="AX41" s="12"/>
      <c r="AY41" s="12"/>
      <c r="AZ41" s="12"/>
      <c r="BA41" s="12"/>
      <c r="BB41" s="12"/>
      <c r="BC41" s="12"/>
      <c r="BD41" s="12"/>
    </row>
    <row r="42" spans="1:56" s="5" customFormat="1" ht="15.75">
      <c r="A42" s="89"/>
      <c r="B42" s="85"/>
      <c r="C42" s="4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7"/>
      <c r="T42" s="57"/>
      <c r="U42" s="57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78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8"/>
      <c r="AV42" s="18"/>
      <c r="AW42" s="12"/>
      <c r="AX42" s="12"/>
      <c r="AY42" s="12"/>
      <c r="AZ42" s="12"/>
      <c r="BA42" s="12"/>
      <c r="BB42" s="12"/>
      <c r="BC42" s="12"/>
      <c r="BD42" s="12"/>
    </row>
    <row r="43" spans="1:56" s="5" customFormat="1" ht="15.75">
      <c r="A43" s="89"/>
      <c r="B43" s="86"/>
      <c r="C43" s="4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78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8"/>
      <c r="AW43" s="12"/>
      <c r="AX43" s="12"/>
      <c r="AY43" s="12"/>
      <c r="AZ43" s="12"/>
      <c r="BA43" s="12"/>
      <c r="BB43" s="12"/>
      <c r="BC43" s="12"/>
      <c r="BD43" s="12"/>
    </row>
    <row r="44" spans="1:56" s="5" customFormat="1" ht="15.75">
      <c r="A44" s="36" t="s">
        <v>89</v>
      </c>
      <c r="B44" s="8" t="s">
        <v>75</v>
      </c>
      <c r="C44" s="4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>
        <v>6</v>
      </c>
      <c r="Y44" s="12">
        <v>6</v>
      </c>
      <c r="Z44" s="12">
        <v>6</v>
      </c>
      <c r="AA44" s="12">
        <v>6</v>
      </c>
      <c r="AB44" s="12">
        <v>6</v>
      </c>
      <c r="AC44" s="12">
        <v>6</v>
      </c>
      <c r="AD44" s="12">
        <v>6</v>
      </c>
      <c r="AE44" s="12">
        <v>6</v>
      </c>
      <c r="AF44" s="12">
        <v>6</v>
      </c>
      <c r="AG44" s="78"/>
      <c r="AH44" s="12">
        <v>6</v>
      </c>
      <c r="AI44" s="12">
        <v>6</v>
      </c>
      <c r="AJ44" s="12">
        <v>6</v>
      </c>
      <c r="AK44" s="12">
        <v>6</v>
      </c>
      <c r="AL44" s="12">
        <v>6</v>
      </c>
      <c r="AM44" s="12">
        <v>6</v>
      </c>
      <c r="AN44" s="12">
        <v>6</v>
      </c>
      <c r="AO44" s="12">
        <v>6</v>
      </c>
      <c r="AP44" s="12">
        <v>6</v>
      </c>
      <c r="AQ44" s="12" t="s">
        <v>50</v>
      </c>
      <c r="AR44" s="12"/>
      <c r="AS44" s="57" t="s">
        <v>170</v>
      </c>
      <c r="AT44" s="12"/>
      <c r="AU44" s="18"/>
      <c r="AV44" s="18">
        <f>SUM(D44:AU44)</f>
        <v>108</v>
      </c>
      <c r="AW44" s="12"/>
      <c r="AX44" s="12"/>
      <c r="AY44" s="12"/>
      <c r="AZ44" s="12"/>
      <c r="BA44" s="12"/>
      <c r="BB44" s="12"/>
      <c r="BC44" s="12"/>
      <c r="BD44" s="12"/>
    </row>
    <row r="45" spans="1:56" s="5" customFormat="1" ht="15.75">
      <c r="A45" s="36" t="s">
        <v>110</v>
      </c>
      <c r="B45" s="8" t="s">
        <v>76</v>
      </c>
      <c r="C45" s="4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 t="s">
        <v>50</v>
      </c>
      <c r="Y45" s="12" t="s">
        <v>50</v>
      </c>
      <c r="Z45" s="12" t="s">
        <v>50</v>
      </c>
      <c r="AA45" s="12" t="s">
        <v>50</v>
      </c>
      <c r="AB45" s="12" t="s">
        <v>50</v>
      </c>
      <c r="AC45" s="12" t="s">
        <v>50</v>
      </c>
      <c r="AD45" s="12" t="s">
        <v>50</v>
      </c>
      <c r="AE45" s="12" t="s">
        <v>50</v>
      </c>
      <c r="AF45" s="12" t="s">
        <v>50</v>
      </c>
      <c r="AG45" s="78">
        <v>36</v>
      </c>
      <c r="AH45" s="12" t="s">
        <v>50</v>
      </c>
      <c r="AI45" s="12" t="s">
        <v>50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8"/>
      <c r="AV45" s="18">
        <f>SUM(D45:AU45)</f>
        <v>36</v>
      </c>
      <c r="AW45" s="12"/>
      <c r="AX45" s="12"/>
      <c r="AY45" s="12"/>
      <c r="AZ45" s="12"/>
      <c r="BA45" s="12"/>
      <c r="BB45" s="12"/>
      <c r="BC45" s="12"/>
      <c r="BD45" s="12"/>
    </row>
    <row r="46" spans="1:56" s="5" customFormat="1" ht="15.75">
      <c r="A46" s="24"/>
      <c r="B46" s="104" t="s">
        <v>62</v>
      </c>
      <c r="C46" s="108"/>
      <c r="D46" s="18">
        <f>D7++D9+D11+D13+D15+D17+D20+D22+D26+D28+D30+D32+D34+D40+D44</f>
        <v>32</v>
      </c>
      <c r="E46" s="18">
        <f aca="true" t="shared" si="1" ref="E46:S46">E7++E9+E11+E13+E15+E17+E20+E22+E26+E28+E30+E32+E34+E40+E44</f>
        <v>37</v>
      </c>
      <c r="F46" s="18">
        <f t="shared" si="1"/>
        <v>36</v>
      </c>
      <c r="G46" s="18">
        <f t="shared" si="1"/>
        <v>36</v>
      </c>
      <c r="H46" s="18">
        <f t="shared" si="1"/>
        <v>36</v>
      </c>
      <c r="I46" s="18">
        <f t="shared" si="1"/>
        <v>36</v>
      </c>
      <c r="J46" s="18">
        <f t="shared" si="1"/>
        <v>36</v>
      </c>
      <c r="K46" s="18">
        <f t="shared" si="1"/>
        <v>36</v>
      </c>
      <c r="L46" s="18">
        <f t="shared" si="1"/>
        <v>36</v>
      </c>
      <c r="M46" s="18">
        <f t="shared" si="1"/>
        <v>36</v>
      </c>
      <c r="N46" s="18">
        <f t="shared" si="1"/>
        <v>36</v>
      </c>
      <c r="O46" s="18">
        <f t="shared" si="1"/>
        <v>36</v>
      </c>
      <c r="P46" s="18">
        <f t="shared" si="1"/>
        <v>36</v>
      </c>
      <c r="Q46" s="18">
        <f t="shared" si="1"/>
        <v>36</v>
      </c>
      <c r="R46" s="18">
        <v>36</v>
      </c>
      <c r="S46" s="18">
        <f t="shared" si="1"/>
        <v>36</v>
      </c>
      <c r="T46" s="18">
        <v>14</v>
      </c>
      <c r="U46" s="18"/>
      <c r="V46" s="54"/>
      <c r="W46" s="18">
        <f>W22+W26+W28+W30+W32+W40</f>
        <v>30</v>
      </c>
      <c r="X46" s="18">
        <v>36</v>
      </c>
      <c r="Y46" s="18">
        <v>36</v>
      </c>
      <c r="Z46" s="18">
        <v>36</v>
      </c>
      <c r="AA46" s="18">
        <v>36</v>
      </c>
      <c r="AB46" s="18">
        <v>36</v>
      </c>
      <c r="AC46" s="18">
        <v>36</v>
      </c>
      <c r="AD46" s="18">
        <v>36</v>
      </c>
      <c r="AE46" s="18">
        <v>36</v>
      </c>
      <c r="AF46" s="18">
        <v>36</v>
      </c>
      <c r="AG46" s="18">
        <v>36</v>
      </c>
      <c r="AH46" s="18">
        <v>36</v>
      </c>
      <c r="AI46" s="18">
        <v>36</v>
      </c>
      <c r="AJ46" s="18">
        <v>36</v>
      </c>
      <c r="AK46" s="18">
        <v>36</v>
      </c>
      <c r="AL46" s="18">
        <v>36</v>
      </c>
      <c r="AM46" s="18">
        <v>36</v>
      </c>
      <c r="AN46" s="18">
        <v>36</v>
      </c>
      <c r="AO46" s="18">
        <v>36</v>
      </c>
      <c r="AP46" s="18">
        <f>AP9+AP11+AP17+AP20+AP22+AP26+AP30+AP32+AP40</f>
        <v>31</v>
      </c>
      <c r="AQ46" s="18">
        <f>AQ11+AQ26+AQ30+AQ40</f>
        <v>21</v>
      </c>
      <c r="AR46" s="18">
        <v>2</v>
      </c>
      <c r="AS46" s="18">
        <v>2</v>
      </c>
      <c r="AT46" s="55"/>
      <c r="AU46" s="18"/>
      <c r="AV46" s="18">
        <v>1278</v>
      </c>
      <c r="AW46" s="56">
        <f>V46+AT46</f>
        <v>0</v>
      </c>
      <c r="AX46" s="12"/>
      <c r="AY46" s="12"/>
      <c r="AZ46" s="12"/>
      <c r="BA46" s="12"/>
      <c r="BB46" s="12"/>
      <c r="BC46" s="12"/>
      <c r="BD46" s="12"/>
    </row>
    <row r="47" spans="1:66" s="5" customFormat="1" ht="15.75">
      <c r="A47" s="18"/>
      <c r="B47" s="104" t="s">
        <v>63</v>
      </c>
      <c r="C47" s="105"/>
      <c r="D47" s="25">
        <f>D7+D8+D9+D10+D11+D12+D13+D14+D16+D15+D17+D18+D20+D21+D23+D26+D27+D28+D29+D30+D31+D32+D33+D34+D35+D40+D41+D44</f>
        <v>45</v>
      </c>
      <c r="E47" s="25">
        <f aca="true" t="shared" si="2" ref="E47:Q47">E7+E8+E9+E10+E11+E12+E13+E14+E16+E15+E17+E18+E20+E21+E23+E26+E27+E28+E29+E30+E31+E32+E33+E34+E35+E40+E41+E44</f>
        <v>50</v>
      </c>
      <c r="F47" s="25">
        <f t="shared" si="2"/>
        <v>50</v>
      </c>
      <c r="G47" s="25">
        <f t="shared" si="2"/>
        <v>51</v>
      </c>
      <c r="H47" s="25">
        <f t="shared" si="2"/>
        <v>52</v>
      </c>
      <c r="I47" s="25">
        <f t="shared" si="2"/>
        <v>50</v>
      </c>
      <c r="J47" s="25">
        <f t="shared" si="2"/>
        <v>50</v>
      </c>
      <c r="K47" s="25">
        <f t="shared" si="2"/>
        <v>52</v>
      </c>
      <c r="L47" s="25">
        <f t="shared" si="2"/>
        <v>49</v>
      </c>
      <c r="M47" s="25">
        <f t="shared" si="2"/>
        <v>54</v>
      </c>
      <c r="N47" s="25">
        <f t="shared" si="2"/>
        <v>51</v>
      </c>
      <c r="O47" s="25">
        <f t="shared" si="2"/>
        <v>46</v>
      </c>
      <c r="P47" s="25">
        <f t="shared" si="2"/>
        <v>49</v>
      </c>
      <c r="Q47" s="25">
        <f t="shared" si="2"/>
        <v>50</v>
      </c>
      <c r="R47" s="25">
        <v>48</v>
      </c>
      <c r="S47" s="25">
        <f>S7+S8+S9+S10+S11+S12+S13+S14+S15+S16+S17+S18+S20+S21+S22+S23+S26+S27+S28+S29+S30+S31+S32+S33+S35+S34+S40</f>
        <v>44</v>
      </c>
      <c r="T47" s="25">
        <v>4</v>
      </c>
      <c r="U47" s="25"/>
      <c r="V47" s="54"/>
      <c r="W47" s="25">
        <f>W22+W23+W26+W27+W28+W29+W30+W31+W32+W33+W40+W41</f>
        <v>44</v>
      </c>
      <c r="X47" s="25">
        <v>51</v>
      </c>
      <c r="Y47" s="25">
        <v>51</v>
      </c>
      <c r="Z47" s="25">
        <v>51</v>
      </c>
      <c r="AA47" s="25">
        <f>AA9+AA17+AA18+AA20+AA22+AA23+AA26+AA27+AA28+AA29+AA30+AA31+AA32+AA33+AA40+AA41+AA44</f>
        <v>52</v>
      </c>
      <c r="AB47" s="25">
        <f>AB9+AB17+AB18+AB20+AB22+AB23+AB26+AB27+AB28+AB29+AB30+AB31+AB32+AB33+AB40+AB41+AB44</f>
        <v>51</v>
      </c>
      <c r="AC47" s="25">
        <v>51</v>
      </c>
      <c r="AD47" s="25">
        <v>51</v>
      </c>
      <c r="AE47" s="25">
        <v>51</v>
      </c>
      <c r="AF47" s="25">
        <v>51</v>
      </c>
      <c r="AG47" s="25">
        <v>51</v>
      </c>
      <c r="AH47" s="25">
        <f>AH46+AH41+AH33+AH31+AH27+AH23+AH18+AH12</f>
        <v>51</v>
      </c>
      <c r="AI47" s="25">
        <f>AI46*(1+42%)</f>
        <v>51.12</v>
      </c>
      <c r="AJ47" s="25">
        <f>AJ46+AJ41+AJ33+AJ31+AJ27+AJ23+AJ18+AJ12</f>
        <v>51</v>
      </c>
      <c r="AK47" s="25">
        <f>AK46+AK41+AK33+AK31+AK27+AK21+AK18</f>
        <v>50</v>
      </c>
      <c r="AL47" s="25">
        <f>AL46+AL41+AL33+AL27+AL23+AL18+AL12</f>
        <v>50</v>
      </c>
      <c r="AM47" s="25">
        <f>AM46*(1+42%)</f>
        <v>51.12</v>
      </c>
      <c r="AN47" s="25">
        <f>AN46*(1+42%)</f>
        <v>51.12</v>
      </c>
      <c r="AO47" s="25">
        <f>AO46*(1+42%)</f>
        <v>51.12</v>
      </c>
      <c r="AP47" s="25">
        <f>AP46+AP41+AP31+AP27+AP23+AP21+AP18+AP12</f>
        <v>45</v>
      </c>
      <c r="AQ47" s="25">
        <f>AQ46+AQ41+AQ27+AQ12</f>
        <v>26</v>
      </c>
      <c r="AR47" s="25">
        <f>AR46*(1+42%)</f>
        <v>2.84</v>
      </c>
      <c r="AS47" s="25">
        <f>AS46*(1+42%)</f>
        <v>2.84</v>
      </c>
      <c r="AT47" s="55"/>
      <c r="AU47" s="25"/>
      <c r="AV47" s="25">
        <v>1817</v>
      </c>
      <c r="AW47" s="25">
        <f>V47+AT47</f>
        <v>0</v>
      </c>
      <c r="AX47" s="18"/>
      <c r="AY47" s="18"/>
      <c r="AZ47" s="18"/>
      <c r="BA47" s="18"/>
      <c r="BB47" s="18"/>
      <c r="BC47" s="18"/>
      <c r="BD47" s="18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5" customFormat="1" ht="15.75">
      <c r="A48" s="51"/>
      <c r="B48" s="53"/>
      <c r="C48" s="43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9"/>
      <c r="W48" s="9"/>
      <c r="X48" s="9"/>
      <c r="Y48" s="9"/>
      <c r="Z48" s="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50"/>
      <c r="AW48" s="10"/>
      <c r="AX48" s="10"/>
      <c r="AY48" s="10"/>
      <c r="AZ48" s="10"/>
      <c r="BA48" s="9"/>
      <c r="BB48" s="10"/>
      <c r="BC48" s="10"/>
      <c r="BD48" s="10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5" customFormat="1" ht="22.5">
      <c r="A49" s="52"/>
      <c r="B49" s="26"/>
      <c r="C49" s="43"/>
      <c r="D49" s="9"/>
      <c r="E49" s="10"/>
      <c r="F49" s="10"/>
      <c r="G49" s="10"/>
      <c r="H49" s="10"/>
      <c r="I49" s="10"/>
      <c r="J49" s="10"/>
      <c r="K49" s="10"/>
      <c r="L49" s="99" t="s">
        <v>165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10"/>
      <c r="AR49" s="10"/>
      <c r="AS49" s="10"/>
      <c r="AT49" s="10"/>
      <c r="AU49" s="10"/>
      <c r="AV49" s="11"/>
      <c r="AW49" s="10"/>
      <c r="AX49" s="10"/>
      <c r="AY49" s="10"/>
      <c r="AZ49" s="10"/>
      <c r="BA49" s="9"/>
      <c r="BB49" s="10"/>
      <c r="BC49" s="10"/>
      <c r="BD49" s="10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5" s="5" customFormat="1" ht="15.75">
      <c r="A50" s="109" t="s">
        <v>71</v>
      </c>
      <c r="B50" s="83" t="s">
        <v>60</v>
      </c>
      <c r="C50" s="101" t="s">
        <v>65</v>
      </c>
      <c r="D50" s="97" t="s">
        <v>0</v>
      </c>
      <c r="E50" s="97"/>
      <c r="F50" s="97"/>
      <c r="G50" s="97"/>
      <c r="H50" s="97"/>
      <c r="I50" s="97" t="s">
        <v>1</v>
      </c>
      <c r="J50" s="97"/>
      <c r="K50" s="97"/>
      <c r="L50" s="97"/>
      <c r="M50" s="83" t="s">
        <v>35</v>
      </c>
      <c r="N50" s="97" t="s">
        <v>2</v>
      </c>
      <c r="O50" s="97"/>
      <c r="P50" s="97"/>
      <c r="Q50" s="83" t="s">
        <v>25</v>
      </c>
      <c r="R50" s="97" t="s">
        <v>3</v>
      </c>
      <c r="S50" s="97"/>
      <c r="T50" s="97"/>
      <c r="U50" s="97"/>
      <c r="V50" s="13"/>
      <c r="W50" s="97" t="s">
        <v>30</v>
      </c>
      <c r="X50" s="97"/>
      <c r="Y50" s="97"/>
      <c r="Z50" s="13"/>
      <c r="AA50" s="92" t="s">
        <v>4</v>
      </c>
      <c r="AB50" s="93"/>
      <c r="AC50" s="94"/>
      <c r="AD50" s="83" t="s">
        <v>26</v>
      </c>
      <c r="AE50" s="97" t="s">
        <v>5</v>
      </c>
      <c r="AF50" s="97"/>
      <c r="AG50" s="97"/>
      <c r="AH50" s="97"/>
      <c r="AI50" s="97" t="s">
        <v>6</v>
      </c>
      <c r="AJ50" s="91"/>
      <c r="AK50" s="91"/>
      <c r="AL50" s="91"/>
      <c r="AM50" s="13"/>
      <c r="AN50" s="97" t="s">
        <v>7</v>
      </c>
      <c r="AO50" s="97"/>
      <c r="AP50" s="97"/>
      <c r="AQ50" s="13"/>
      <c r="AR50" s="97" t="s">
        <v>8</v>
      </c>
      <c r="AS50" s="97"/>
      <c r="AT50" s="97"/>
      <c r="AU50" s="91"/>
      <c r="AV50" s="97" t="s">
        <v>9</v>
      </c>
      <c r="AW50" s="97"/>
      <c r="AX50" s="97"/>
      <c r="AY50" s="97"/>
      <c r="AZ50" s="97"/>
      <c r="BA50" s="97" t="s">
        <v>10</v>
      </c>
      <c r="BB50" s="97"/>
      <c r="BC50" s="97"/>
      <c r="BD50" s="97"/>
      <c r="BE50" s="3"/>
      <c r="BF50" s="4"/>
      <c r="BG50" s="3"/>
      <c r="BH50" s="3"/>
      <c r="BI50" s="3"/>
      <c r="BJ50" s="3"/>
      <c r="BK50" s="3"/>
      <c r="BL50" s="3"/>
      <c r="BM50" s="3"/>
    </row>
    <row r="51" spans="1:65" s="5" customFormat="1" ht="15.75">
      <c r="A51" s="110"/>
      <c r="B51" s="95"/>
      <c r="C51" s="102"/>
      <c r="D51" s="95" t="s">
        <v>11</v>
      </c>
      <c r="E51" s="95" t="s">
        <v>11</v>
      </c>
      <c r="F51" s="95" t="s">
        <v>11</v>
      </c>
      <c r="G51" s="95" t="s">
        <v>11</v>
      </c>
      <c r="H51" s="14"/>
      <c r="I51" s="95" t="s">
        <v>12</v>
      </c>
      <c r="J51" s="95" t="s">
        <v>12</v>
      </c>
      <c r="K51" s="95" t="s">
        <v>12</v>
      </c>
      <c r="L51" s="95" t="s">
        <v>32</v>
      </c>
      <c r="M51" s="95"/>
      <c r="N51" s="95" t="s">
        <v>13</v>
      </c>
      <c r="O51" s="95" t="s">
        <v>13</v>
      </c>
      <c r="P51" s="95" t="s">
        <v>13</v>
      </c>
      <c r="Q51" s="95"/>
      <c r="R51" s="95" t="s">
        <v>14</v>
      </c>
      <c r="S51" s="95" t="s">
        <v>14</v>
      </c>
      <c r="T51" s="95" t="s">
        <v>14</v>
      </c>
      <c r="U51" s="14"/>
      <c r="V51" s="95" t="s">
        <v>44</v>
      </c>
      <c r="W51" s="95" t="s">
        <v>15</v>
      </c>
      <c r="X51" s="95" t="s">
        <v>15</v>
      </c>
      <c r="Y51" s="14"/>
      <c r="Z51" s="14" t="s">
        <v>15</v>
      </c>
      <c r="AA51" s="95" t="s">
        <v>16</v>
      </c>
      <c r="AB51" s="95" t="s">
        <v>16</v>
      </c>
      <c r="AC51" s="95" t="s">
        <v>16</v>
      </c>
      <c r="AD51" s="95"/>
      <c r="AE51" s="95" t="s">
        <v>17</v>
      </c>
      <c r="AF51" s="95" t="s">
        <v>17</v>
      </c>
      <c r="AG51" s="95" t="s">
        <v>17</v>
      </c>
      <c r="AH51" s="95" t="s">
        <v>17</v>
      </c>
      <c r="AI51" s="95" t="s">
        <v>18</v>
      </c>
      <c r="AJ51" s="95" t="s">
        <v>18</v>
      </c>
      <c r="AK51" s="95" t="s">
        <v>18</v>
      </c>
      <c r="AL51" s="14"/>
      <c r="AM51" s="95" t="s">
        <v>42</v>
      </c>
      <c r="AN51" s="95" t="s">
        <v>19</v>
      </c>
      <c r="AO51" s="95" t="s">
        <v>19</v>
      </c>
      <c r="AP51" s="95" t="s">
        <v>19</v>
      </c>
      <c r="AQ51" s="14" t="s">
        <v>19</v>
      </c>
      <c r="AR51" s="95" t="s">
        <v>20</v>
      </c>
      <c r="AS51" s="95" t="s">
        <v>20</v>
      </c>
      <c r="AT51" s="95" t="s">
        <v>20</v>
      </c>
      <c r="AU51" s="27"/>
      <c r="AV51" s="106" t="s">
        <v>23</v>
      </c>
      <c r="AW51" s="95" t="s">
        <v>21</v>
      </c>
      <c r="AX51" s="95" t="s">
        <v>21</v>
      </c>
      <c r="AY51" s="95" t="s">
        <v>21</v>
      </c>
      <c r="AZ51" s="95" t="s">
        <v>37</v>
      </c>
      <c r="BA51" s="95" t="s">
        <v>22</v>
      </c>
      <c r="BB51" s="95" t="s">
        <v>22</v>
      </c>
      <c r="BC51" s="95" t="s">
        <v>22</v>
      </c>
      <c r="BD51" s="95" t="s">
        <v>22</v>
      </c>
      <c r="BE51" s="3"/>
      <c r="BF51" s="4"/>
      <c r="BG51" s="3"/>
      <c r="BH51" s="3"/>
      <c r="BI51" s="3"/>
      <c r="BJ51" s="3"/>
      <c r="BK51" s="3"/>
      <c r="BL51" s="3"/>
      <c r="BM51" s="3"/>
    </row>
    <row r="52" spans="1:65" s="5" customFormat="1" ht="15.75">
      <c r="A52" s="110"/>
      <c r="B52" s="95"/>
      <c r="C52" s="102"/>
      <c r="D52" s="84"/>
      <c r="E52" s="84"/>
      <c r="F52" s="84"/>
      <c r="G52" s="84"/>
      <c r="H52" s="16" t="s">
        <v>43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16" t="s">
        <v>38</v>
      </c>
      <c r="V52" s="84"/>
      <c r="W52" s="84"/>
      <c r="X52" s="84"/>
      <c r="Y52" s="16" t="s">
        <v>31</v>
      </c>
      <c r="Z52" s="16" t="s">
        <v>16</v>
      </c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16" t="s">
        <v>36</v>
      </c>
      <c r="AM52" s="84"/>
      <c r="AN52" s="84"/>
      <c r="AO52" s="84"/>
      <c r="AP52" s="84"/>
      <c r="AQ52" s="16" t="s">
        <v>20</v>
      </c>
      <c r="AR52" s="84"/>
      <c r="AS52" s="84"/>
      <c r="AT52" s="84"/>
      <c r="AU52" s="24" t="s">
        <v>45</v>
      </c>
      <c r="AV52" s="107"/>
      <c r="AW52" s="84"/>
      <c r="AX52" s="84"/>
      <c r="AY52" s="84"/>
      <c r="AZ52" s="84"/>
      <c r="BA52" s="84"/>
      <c r="BB52" s="84"/>
      <c r="BC52" s="84"/>
      <c r="BD52" s="84"/>
      <c r="BE52" s="3"/>
      <c r="BF52" s="4"/>
      <c r="BG52" s="3"/>
      <c r="BH52" s="3"/>
      <c r="BI52" s="3"/>
      <c r="BJ52" s="3"/>
      <c r="BK52" s="3"/>
      <c r="BL52" s="3"/>
      <c r="BM52" s="3"/>
    </row>
    <row r="53" spans="1:59" s="5" customFormat="1" ht="15.75">
      <c r="A53" s="111"/>
      <c r="B53" s="84"/>
      <c r="C53" s="103"/>
      <c r="D53" s="15">
        <v>1</v>
      </c>
      <c r="E53" s="16">
        <v>2</v>
      </c>
      <c r="F53" s="16">
        <v>3</v>
      </c>
      <c r="G53" s="16">
        <v>4</v>
      </c>
      <c r="H53" s="16">
        <v>5</v>
      </c>
      <c r="I53" s="16">
        <v>6</v>
      </c>
      <c r="J53" s="16">
        <v>7</v>
      </c>
      <c r="K53" s="16">
        <v>8</v>
      </c>
      <c r="L53" s="16">
        <v>9</v>
      </c>
      <c r="M53" s="16">
        <v>10</v>
      </c>
      <c r="N53" s="16">
        <v>11</v>
      </c>
      <c r="O53" s="16">
        <v>12</v>
      </c>
      <c r="P53" s="16">
        <v>13</v>
      </c>
      <c r="Q53" s="16">
        <v>14</v>
      </c>
      <c r="R53" s="16">
        <v>15</v>
      </c>
      <c r="S53" s="16">
        <v>16</v>
      </c>
      <c r="T53" s="16" t="s">
        <v>87</v>
      </c>
      <c r="U53" s="16">
        <v>18</v>
      </c>
      <c r="V53" s="16">
        <v>19</v>
      </c>
      <c r="W53" s="16">
        <v>20</v>
      </c>
      <c r="X53" s="16">
        <v>21</v>
      </c>
      <c r="Y53" s="16">
        <v>22</v>
      </c>
      <c r="Z53" s="16">
        <v>23</v>
      </c>
      <c r="AA53" s="16">
        <v>24</v>
      </c>
      <c r="AB53" s="16">
        <v>25</v>
      </c>
      <c r="AC53" s="16">
        <v>26</v>
      </c>
      <c r="AD53" s="16">
        <v>27</v>
      </c>
      <c r="AE53" s="16">
        <v>28</v>
      </c>
      <c r="AF53" s="16">
        <v>29</v>
      </c>
      <c r="AG53" s="16">
        <v>30</v>
      </c>
      <c r="AH53" s="16">
        <v>31</v>
      </c>
      <c r="AI53" s="16">
        <v>32</v>
      </c>
      <c r="AJ53" s="16">
        <v>33</v>
      </c>
      <c r="AK53" s="16">
        <v>34</v>
      </c>
      <c r="AL53" s="16">
        <v>35</v>
      </c>
      <c r="AM53" s="16">
        <v>36</v>
      </c>
      <c r="AN53" s="16">
        <v>37</v>
      </c>
      <c r="AO53" s="16">
        <v>38</v>
      </c>
      <c r="AP53" s="16">
        <v>39</v>
      </c>
      <c r="AQ53" s="16">
        <v>40</v>
      </c>
      <c r="AR53" s="16">
        <v>41</v>
      </c>
      <c r="AS53" s="16">
        <v>42</v>
      </c>
      <c r="AT53" s="16">
        <v>43</v>
      </c>
      <c r="AU53" s="19" t="s">
        <v>40</v>
      </c>
      <c r="AV53" s="17" t="s">
        <v>39</v>
      </c>
      <c r="AW53" s="16" t="s">
        <v>39</v>
      </c>
      <c r="AX53" s="16" t="s">
        <v>39</v>
      </c>
      <c r="AY53" s="16" t="s">
        <v>39</v>
      </c>
      <c r="AZ53" s="16" t="s">
        <v>39</v>
      </c>
      <c r="BA53" s="16" t="s">
        <v>39</v>
      </c>
      <c r="BB53" s="16" t="s">
        <v>39</v>
      </c>
      <c r="BC53" s="16" t="s">
        <v>39</v>
      </c>
      <c r="BD53" s="16" t="s">
        <v>41</v>
      </c>
      <c r="BE53" s="3"/>
      <c r="BF53" s="3"/>
      <c r="BG53" s="3"/>
    </row>
    <row r="54" spans="1:59" s="5" customFormat="1" ht="21">
      <c r="A54" s="22" t="s">
        <v>121</v>
      </c>
      <c r="B54" s="7" t="s">
        <v>78</v>
      </c>
      <c r="C54" s="4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9"/>
      <c r="AV54" s="30">
        <f>AV55+AV59+AV57</f>
        <v>168</v>
      </c>
      <c r="AW54" s="28"/>
      <c r="AX54" s="28"/>
      <c r="AY54" s="28"/>
      <c r="AZ54" s="28"/>
      <c r="BA54" s="28"/>
      <c r="BB54" s="28"/>
      <c r="BC54" s="28"/>
      <c r="BD54" s="28"/>
      <c r="BE54" s="3"/>
      <c r="BF54" s="3"/>
      <c r="BG54" s="3"/>
    </row>
    <row r="55" spans="1:56" s="5" customFormat="1" ht="15.75">
      <c r="A55" s="90" t="s">
        <v>143</v>
      </c>
      <c r="B55" s="85" t="s">
        <v>51</v>
      </c>
      <c r="C55" s="40" t="s">
        <v>166</v>
      </c>
      <c r="D55" s="12"/>
      <c r="E55" s="12"/>
      <c r="F55" s="12">
        <v>4</v>
      </c>
      <c r="G55" s="12">
        <v>2</v>
      </c>
      <c r="H55" s="12">
        <v>4</v>
      </c>
      <c r="I55" s="12">
        <v>2</v>
      </c>
      <c r="J55" s="12">
        <v>2</v>
      </c>
      <c r="K55" s="12">
        <v>2</v>
      </c>
      <c r="L55" s="12">
        <v>2</v>
      </c>
      <c r="M55" s="12">
        <v>2</v>
      </c>
      <c r="N55" s="12">
        <v>2</v>
      </c>
      <c r="O55" s="12">
        <v>2</v>
      </c>
      <c r="P55" s="12">
        <v>2</v>
      </c>
      <c r="Q55" s="12">
        <v>2</v>
      </c>
      <c r="R55" s="12">
        <v>2</v>
      </c>
      <c r="S55" s="12">
        <v>2</v>
      </c>
      <c r="T55" s="12"/>
      <c r="U55" s="12" t="s">
        <v>50</v>
      </c>
      <c r="V55" s="12"/>
      <c r="W55" s="12"/>
      <c r="X55" s="12">
        <v>4</v>
      </c>
      <c r="Y55" s="12">
        <v>4</v>
      </c>
      <c r="Z55" s="12">
        <v>2</v>
      </c>
      <c r="AA55" s="12">
        <v>2</v>
      </c>
      <c r="AB55" s="12">
        <v>2</v>
      </c>
      <c r="AC55" s="12">
        <v>2</v>
      </c>
      <c r="AD55" s="12">
        <v>2</v>
      </c>
      <c r="AE55" s="12">
        <v>2</v>
      </c>
      <c r="AF55" s="12">
        <v>2</v>
      </c>
      <c r="AG55" s="12">
        <v>2</v>
      </c>
      <c r="AH55" s="12">
        <v>2</v>
      </c>
      <c r="AI55" s="12">
        <v>2</v>
      </c>
      <c r="AJ55" s="12">
        <v>2</v>
      </c>
      <c r="AK55" s="12">
        <v>2</v>
      </c>
      <c r="AL55" s="12">
        <v>4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8">
        <f>SUM(D55:AU55)</f>
        <v>68</v>
      </c>
      <c r="AW55" s="12"/>
      <c r="AX55" s="12"/>
      <c r="AY55" s="12"/>
      <c r="AZ55" s="12"/>
      <c r="BA55" s="12"/>
      <c r="BB55" s="12"/>
      <c r="BC55" s="12"/>
      <c r="BD55" s="12"/>
    </row>
    <row r="56" spans="1:56" s="5" customFormat="1" ht="15.75">
      <c r="A56" s="90"/>
      <c r="B56" s="86"/>
      <c r="C56" s="40" t="s">
        <v>167</v>
      </c>
      <c r="D56" s="12"/>
      <c r="E56" s="12"/>
      <c r="F56" s="12">
        <v>1</v>
      </c>
      <c r="G56" s="12"/>
      <c r="H56" s="12">
        <v>1</v>
      </c>
      <c r="I56" s="12"/>
      <c r="J56" s="12"/>
      <c r="K56" s="12">
        <v>1</v>
      </c>
      <c r="L56" s="12"/>
      <c r="M56" s="12"/>
      <c r="N56" s="12">
        <v>1</v>
      </c>
      <c r="O56" s="12"/>
      <c r="P56" s="12"/>
      <c r="Q56" s="12">
        <v>1</v>
      </c>
      <c r="R56" s="12"/>
      <c r="S56" s="12"/>
      <c r="T56" s="12"/>
      <c r="U56" s="12"/>
      <c r="V56" s="12"/>
      <c r="W56" s="12"/>
      <c r="X56" s="12"/>
      <c r="Y56" s="12">
        <v>1</v>
      </c>
      <c r="Z56" s="12"/>
      <c r="AA56" s="12"/>
      <c r="AB56" s="12"/>
      <c r="AC56" s="12"/>
      <c r="AD56" s="12"/>
      <c r="AE56" s="12">
        <v>1</v>
      </c>
      <c r="AF56" s="12"/>
      <c r="AG56" s="12"/>
      <c r="AH56" s="12"/>
      <c r="AI56" s="12"/>
      <c r="AJ56" s="12"/>
      <c r="AK56" s="12">
        <v>1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8">
        <f aca="true" t="shared" si="3" ref="AV56:AV83">SUM(D56:AU56)</f>
        <v>8</v>
      </c>
      <c r="AW56" s="12"/>
      <c r="AX56" s="12"/>
      <c r="AY56" s="12"/>
      <c r="AZ56" s="12"/>
      <c r="BA56" s="12"/>
      <c r="BB56" s="12"/>
      <c r="BC56" s="12"/>
      <c r="BD56" s="12"/>
    </row>
    <row r="57" spans="1:56" s="5" customFormat="1" ht="15.75">
      <c r="A57" s="90" t="s">
        <v>144</v>
      </c>
      <c r="B57" s="85" t="s">
        <v>53</v>
      </c>
      <c r="C57" s="40" t="s">
        <v>166</v>
      </c>
      <c r="D57" s="12" t="s">
        <v>50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8"/>
      <c r="V57" s="12"/>
      <c r="W57" s="12">
        <v>2</v>
      </c>
      <c r="X57" s="12">
        <v>4</v>
      </c>
      <c r="Y57" s="12">
        <v>4</v>
      </c>
      <c r="Z57" s="12">
        <v>4</v>
      </c>
      <c r="AA57" s="12">
        <v>2</v>
      </c>
      <c r="AB57" s="12">
        <v>2</v>
      </c>
      <c r="AC57" s="12">
        <v>2</v>
      </c>
      <c r="AD57" s="12">
        <v>4</v>
      </c>
      <c r="AE57" s="12">
        <v>2</v>
      </c>
      <c r="AF57" s="12">
        <v>4</v>
      </c>
      <c r="AG57" s="12">
        <v>2</v>
      </c>
      <c r="AH57" s="12">
        <v>4</v>
      </c>
      <c r="AI57" s="12">
        <v>4</v>
      </c>
      <c r="AJ57" s="12">
        <v>4</v>
      </c>
      <c r="AK57" s="12">
        <v>2</v>
      </c>
      <c r="AL57" s="12">
        <v>2</v>
      </c>
      <c r="AM57" s="12" t="s">
        <v>50</v>
      </c>
      <c r="AN57" s="12"/>
      <c r="AO57" s="12"/>
      <c r="AP57" s="12"/>
      <c r="AQ57" s="12"/>
      <c r="AR57" s="12"/>
      <c r="AS57" s="12"/>
      <c r="AT57" s="12"/>
      <c r="AU57" s="12"/>
      <c r="AV57" s="18">
        <v>48</v>
      </c>
      <c r="AW57" s="12"/>
      <c r="AX57" s="12"/>
      <c r="AY57" s="12"/>
      <c r="AZ57" s="12"/>
      <c r="BA57" s="12"/>
      <c r="BB57" s="12"/>
      <c r="BC57" s="12"/>
      <c r="BD57" s="12"/>
    </row>
    <row r="58" spans="1:56" s="5" customFormat="1" ht="15.75">
      <c r="A58" s="90"/>
      <c r="B58" s="86"/>
      <c r="C58" s="40" t="s">
        <v>167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1</v>
      </c>
      <c r="X58" s="12">
        <v>2</v>
      </c>
      <c r="Y58" s="12">
        <v>2</v>
      </c>
      <c r="Z58" s="12">
        <v>2</v>
      </c>
      <c r="AA58" s="12">
        <v>1</v>
      </c>
      <c r="AB58" s="12">
        <v>1</v>
      </c>
      <c r="AC58" s="12">
        <v>1</v>
      </c>
      <c r="AD58" s="12">
        <v>2</v>
      </c>
      <c r="AE58" s="12">
        <v>1</v>
      </c>
      <c r="AF58" s="12">
        <v>2</v>
      </c>
      <c r="AG58" s="12">
        <v>1</v>
      </c>
      <c r="AH58" s="12">
        <v>2</v>
      </c>
      <c r="AI58" s="12">
        <v>1</v>
      </c>
      <c r="AJ58" s="12">
        <v>2</v>
      </c>
      <c r="AK58" s="12">
        <v>1</v>
      </c>
      <c r="AL58" s="12">
        <v>2</v>
      </c>
      <c r="AM58" s="12"/>
      <c r="AN58" s="12"/>
      <c r="AO58" s="12"/>
      <c r="AP58" s="12"/>
      <c r="AQ58" s="12"/>
      <c r="AR58" s="12"/>
      <c r="AS58" s="12"/>
      <c r="AT58" s="12"/>
      <c r="AU58" s="12"/>
      <c r="AV58" s="18">
        <f>SUM(D58:AU58)</f>
        <v>24</v>
      </c>
      <c r="AW58" s="12"/>
      <c r="AX58" s="12"/>
      <c r="AY58" s="12"/>
      <c r="AZ58" s="12"/>
      <c r="BA58" s="12"/>
      <c r="BB58" s="12"/>
      <c r="BC58" s="12"/>
      <c r="BD58" s="12"/>
    </row>
    <row r="59" spans="1:56" s="5" customFormat="1" ht="15.75">
      <c r="A59" s="90" t="s">
        <v>122</v>
      </c>
      <c r="B59" s="85" t="s">
        <v>49</v>
      </c>
      <c r="C59" s="40" t="s">
        <v>166</v>
      </c>
      <c r="D59" s="12"/>
      <c r="E59" s="12"/>
      <c r="F59" s="12"/>
      <c r="G59" s="12"/>
      <c r="H59" s="12">
        <v>2</v>
      </c>
      <c r="I59" s="12">
        <v>2</v>
      </c>
      <c r="J59" s="12">
        <v>2</v>
      </c>
      <c r="K59" s="12">
        <v>2</v>
      </c>
      <c r="L59" s="12">
        <v>2</v>
      </c>
      <c r="M59" s="12">
        <v>2</v>
      </c>
      <c r="N59" s="12">
        <v>2</v>
      </c>
      <c r="O59" s="12">
        <v>2</v>
      </c>
      <c r="P59" s="12">
        <v>2</v>
      </c>
      <c r="Q59" s="12">
        <v>2</v>
      </c>
      <c r="R59" s="12" t="s">
        <v>99</v>
      </c>
      <c r="S59" s="12"/>
      <c r="T59" s="12"/>
      <c r="U59" s="18"/>
      <c r="V59" s="12"/>
      <c r="W59" s="12"/>
      <c r="X59" s="12">
        <v>2</v>
      </c>
      <c r="Y59" s="12">
        <v>2</v>
      </c>
      <c r="Z59" s="12">
        <v>2</v>
      </c>
      <c r="AA59" s="12">
        <v>2</v>
      </c>
      <c r="AB59" s="12">
        <v>2</v>
      </c>
      <c r="AC59" s="12">
        <v>2</v>
      </c>
      <c r="AD59" s="12">
        <v>2</v>
      </c>
      <c r="AE59" s="12">
        <v>2</v>
      </c>
      <c r="AF59" s="12">
        <v>2</v>
      </c>
      <c r="AG59" s="12">
        <v>2</v>
      </c>
      <c r="AH59" s="12">
        <v>2</v>
      </c>
      <c r="AI59" s="12">
        <v>2</v>
      </c>
      <c r="AJ59" s="12">
        <v>2</v>
      </c>
      <c r="AK59" s="12">
        <v>2</v>
      </c>
      <c r="AL59" s="12">
        <v>2</v>
      </c>
      <c r="AM59" s="12"/>
      <c r="AN59" s="12"/>
      <c r="AO59" s="12"/>
      <c r="AP59" s="12"/>
      <c r="AQ59" s="12"/>
      <c r="AR59" s="12"/>
      <c r="AS59" s="12"/>
      <c r="AT59" s="12"/>
      <c r="AU59" s="12"/>
      <c r="AV59" s="18">
        <v>52</v>
      </c>
      <c r="AW59" s="12"/>
      <c r="AX59" s="12"/>
      <c r="AY59" s="12"/>
      <c r="AZ59" s="12"/>
      <c r="BA59" s="12"/>
      <c r="BB59" s="12"/>
      <c r="BC59" s="12"/>
      <c r="BD59" s="12"/>
    </row>
    <row r="60" spans="1:56" s="5" customFormat="1" ht="15.75">
      <c r="A60" s="90"/>
      <c r="B60" s="86"/>
      <c r="C60" s="40" t="s">
        <v>167</v>
      </c>
      <c r="D60" s="12"/>
      <c r="E60" s="12"/>
      <c r="F60" s="12"/>
      <c r="G60" s="12"/>
      <c r="H60" s="12">
        <v>2</v>
      </c>
      <c r="I60" s="12">
        <v>2</v>
      </c>
      <c r="J60" s="12">
        <v>2</v>
      </c>
      <c r="K60" s="12">
        <v>2</v>
      </c>
      <c r="L60" s="12">
        <v>2</v>
      </c>
      <c r="M60" s="12">
        <v>2</v>
      </c>
      <c r="N60" s="12">
        <v>2</v>
      </c>
      <c r="O60" s="12">
        <v>2</v>
      </c>
      <c r="P60" s="12">
        <v>2</v>
      </c>
      <c r="Q60" s="12">
        <v>2</v>
      </c>
      <c r="R60" s="12">
        <v>2</v>
      </c>
      <c r="S60" s="12"/>
      <c r="T60" s="12"/>
      <c r="U60" s="12"/>
      <c r="V60" s="12"/>
      <c r="W60" s="12"/>
      <c r="X60" s="12">
        <v>2</v>
      </c>
      <c r="Y60" s="12">
        <v>2</v>
      </c>
      <c r="Z60" s="12">
        <v>2</v>
      </c>
      <c r="AA60" s="12">
        <v>2</v>
      </c>
      <c r="AB60" s="12">
        <v>2</v>
      </c>
      <c r="AC60" s="12">
        <v>2</v>
      </c>
      <c r="AD60" s="12">
        <v>2</v>
      </c>
      <c r="AE60" s="12">
        <v>2</v>
      </c>
      <c r="AF60" s="12">
        <v>2</v>
      </c>
      <c r="AG60" s="12">
        <v>2</v>
      </c>
      <c r="AH60" s="12">
        <v>2</v>
      </c>
      <c r="AI60" s="12">
        <v>2</v>
      </c>
      <c r="AJ60" s="12">
        <v>2</v>
      </c>
      <c r="AK60" s="12">
        <v>2</v>
      </c>
      <c r="AL60" s="12">
        <v>2</v>
      </c>
      <c r="AM60" s="12"/>
      <c r="AN60" s="12"/>
      <c r="AO60" s="12"/>
      <c r="AP60" s="12"/>
      <c r="AQ60" s="12"/>
      <c r="AR60" s="12"/>
      <c r="AS60" s="12"/>
      <c r="AT60" s="12"/>
      <c r="AU60" s="12"/>
      <c r="AV60" s="18">
        <f t="shared" si="3"/>
        <v>52</v>
      </c>
      <c r="AW60" s="12"/>
      <c r="AX60" s="12"/>
      <c r="AY60" s="12"/>
      <c r="AZ60" s="12"/>
      <c r="BA60" s="12"/>
      <c r="BB60" s="12"/>
      <c r="BC60" s="12"/>
      <c r="BD60" s="12"/>
    </row>
    <row r="61" spans="1:56" s="5" customFormat="1" ht="15.75">
      <c r="A61" s="22" t="s">
        <v>127</v>
      </c>
      <c r="B61" s="6" t="s">
        <v>128</v>
      </c>
      <c r="C61" s="4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8"/>
      <c r="AW61" s="12"/>
      <c r="AX61" s="12"/>
      <c r="AY61" s="12"/>
      <c r="AZ61" s="12"/>
      <c r="BA61" s="12"/>
      <c r="BB61" s="12"/>
      <c r="BC61" s="12"/>
      <c r="BD61" s="12"/>
    </row>
    <row r="62" spans="1:56" s="5" customFormat="1" ht="21">
      <c r="A62" s="22" t="s">
        <v>129</v>
      </c>
      <c r="B62" s="7" t="s">
        <v>130</v>
      </c>
      <c r="C62" s="4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8">
        <f>AV63+AV65+AV67</f>
        <v>112</v>
      </c>
      <c r="AW62" s="12"/>
      <c r="AX62" s="12"/>
      <c r="AY62" s="12"/>
      <c r="AZ62" s="12"/>
      <c r="BA62" s="12"/>
      <c r="BB62" s="12"/>
      <c r="BC62" s="12"/>
      <c r="BD62" s="12"/>
    </row>
    <row r="63" spans="1:56" s="5" customFormat="1" ht="15.75">
      <c r="A63" s="90" t="s">
        <v>145</v>
      </c>
      <c r="B63" s="85" t="s">
        <v>55</v>
      </c>
      <c r="C63" s="40" t="s">
        <v>166</v>
      </c>
      <c r="D63" s="12"/>
      <c r="E63" s="12"/>
      <c r="F63" s="12">
        <v>4</v>
      </c>
      <c r="G63" s="12">
        <v>4</v>
      </c>
      <c r="H63" s="12">
        <v>4</v>
      </c>
      <c r="I63" s="12">
        <v>4</v>
      </c>
      <c r="J63" s="12">
        <v>4</v>
      </c>
      <c r="K63" s="12">
        <v>4</v>
      </c>
      <c r="L63" s="12">
        <v>4</v>
      </c>
      <c r="M63" s="12">
        <v>4</v>
      </c>
      <c r="N63" s="12">
        <v>4</v>
      </c>
      <c r="O63" s="12">
        <v>2</v>
      </c>
      <c r="P63" s="12">
        <v>2</v>
      </c>
      <c r="Q63" s="12">
        <v>2</v>
      </c>
      <c r="R63" s="12">
        <v>4</v>
      </c>
      <c r="S63" s="12">
        <v>2</v>
      </c>
      <c r="T63" s="18" t="s">
        <v>77</v>
      </c>
      <c r="U63" s="12" t="s">
        <v>50</v>
      </c>
      <c r="V63" s="12"/>
      <c r="W63" s="18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8">
        <f t="shared" si="3"/>
        <v>48</v>
      </c>
      <c r="AW63" s="12"/>
      <c r="AX63" s="12"/>
      <c r="AY63" s="12"/>
      <c r="AZ63" s="12"/>
      <c r="BA63" s="12"/>
      <c r="BB63" s="12"/>
      <c r="BC63" s="12"/>
      <c r="BD63" s="12"/>
    </row>
    <row r="64" spans="1:56" s="5" customFormat="1" ht="15.75">
      <c r="A64" s="90"/>
      <c r="B64" s="86"/>
      <c r="C64" s="40" t="s">
        <v>167</v>
      </c>
      <c r="D64" s="12"/>
      <c r="E64" s="12"/>
      <c r="F64" s="12">
        <v>2</v>
      </c>
      <c r="G64" s="12">
        <v>2</v>
      </c>
      <c r="H64" s="12">
        <v>2</v>
      </c>
      <c r="I64" s="12">
        <v>2</v>
      </c>
      <c r="J64" s="12">
        <v>2</v>
      </c>
      <c r="K64" s="12">
        <v>2</v>
      </c>
      <c r="L64" s="12">
        <v>2</v>
      </c>
      <c r="M64" s="12">
        <v>2</v>
      </c>
      <c r="N64" s="12">
        <v>2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8">
        <f t="shared" si="3"/>
        <v>23</v>
      </c>
      <c r="AW64" s="12"/>
      <c r="AX64" s="12"/>
      <c r="AY64" s="12"/>
      <c r="AZ64" s="12"/>
      <c r="BA64" s="12"/>
      <c r="BB64" s="12"/>
      <c r="BC64" s="12"/>
      <c r="BD64" s="12"/>
    </row>
    <row r="65" spans="1:56" s="5" customFormat="1" ht="15.75">
      <c r="A65" s="90" t="s">
        <v>146</v>
      </c>
      <c r="B65" s="85" t="s">
        <v>66</v>
      </c>
      <c r="C65" s="40" t="s">
        <v>166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2</v>
      </c>
      <c r="X65" s="12">
        <v>2</v>
      </c>
      <c r="Y65" s="12"/>
      <c r="Z65" s="12">
        <v>2</v>
      </c>
      <c r="AA65" s="12">
        <v>2</v>
      </c>
      <c r="AB65" s="12">
        <v>2</v>
      </c>
      <c r="AC65" s="12">
        <v>2</v>
      </c>
      <c r="AD65" s="12">
        <v>2</v>
      </c>
      <c r="AE65" s="12">
        <v>2</v>
      </c>
      <c r="AF65" s="12">
        <v>2</v>
      </c>
      <c r="AG65" s="12">
        <v>2</v>
      </c>
      <c r="AH65" s="12">
        <v>4</v>
      </c>
      <c r="AI65" s="12">
        <v>2</v>
      </c>
      <c r="AJ65" s="12">
        <v>2</v>
      </c>
      <c r="AK65" s="12">
        <v>2</v>
      </c>
      <c r="AL65" s="12">
        <v>2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8">
        <v>32</v>
      </c>
      <c r="AW65" s="12"/>
      <c r="AX65" s="12"/>
      <c r="AY65" s="12"/>
      <c r="AZ65" s="12"/>
      <c r="BA65" s="12"/>
      <c r="BB65" s="12"/>
      <c r="BC65" s="12"/>
      <c r="BD65" s="12"/>
    </row>
    <row r="66" spans="1:56" s="5" customFormat="1" ht="15.75">
      <c r="A66" s="90"/>
      <c r="B66" s="86"/>
      <c r="C66" s="40" t="s">
        <v>167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1</v>
      </c>
      <c r="X66" s="12">
        <v>1</v>
      </c>
      <c r="Y66" s="12"/>
      <c r="Z66" s="12">
        <v>1</v>
      </c>
      <c r="AA66" s="12">
        <v>1</v>
      </c>
      <c r="AB66" s="12">
        <v>1</v>
      </c>
      <c r="AC66" s="12">
        <v>1</v>
      </c>
      <c r="AD66" s="12">
        <v>1</v>
      </c>
      <c r="AE66" s="12">
        <v>1</v>
      </c>
      <c r="AF66" s="12">
        <v>1</v>
      </c>
      <c r="AG66" s="12">
        <v>1</v>
      </c>
      <c r="AH66" s="12">
        <v>1</v>
      </c>
      <c r="AI66" s="12">
        <v>1</v>
      </c>
      <c r="AJ66" s="12">
        <v>1</v>
      </c>
      <c r="AK66" s="12">
        <v>1</v>
      </c>
      <c r="AL66" s="12">
        <v>2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8">
        <f t="shared" si="3"/>
        <v>16</v>
      </c>
      <c r="AW66" s="12"/>
      <c r="AX66" s="12"/>
      <c r="AY66" s="12"/>
      <c r="AZ66" s="12"/>
      <c r="BA66" s="12"/>
      <c r="BB66" s="12"/>
      <c r="BC66" s="12"/>
      <c r="BD66" s="12"/>
    </row>
    <row r="67" spans="1:56" s="5" customFormat="1" ht="15.75">
      <c r="A67" s="90" t="s">
        <v>147</v>
      </c>
      <c r="B67" s="85" t="s">
        <v>83</v>
      </c>
      <c r="C67" s="40" t="s">
        <v>166</v>
      </c>
      <c r="D67" s="12"/>
      <c r="E67" s="12" t="s">
        <v>50</v>
      </c>
      <c r="F67" s="12" t="s">
        <v>50</v>
      </c>
      <c r="G67" s="12"/>
      <c r="H67" s="12" t="s">
        <v>50</v>
      </c>
      <c r="I67" s="12" t="s">
        <v>50</v>
      </c>
      <c r="J67" s="12"/>
      <c r="K67" s="12" t="s">
        <v>50</v>
      </c>
      <c r="L67" s="12" t="s">
        <v>50</v>
      </c>
      <c r="M67" s="12"/>
      <c r="N67" s="12" t="s">
        <v>50</v>
      </c>
      <c r="O67" s="12" t="s">
        <v>50</v>
      </c>
      <c r="P67" s="12"/>
      <c r="Q67" s="12" t="s">
        <v>50</v>
      </c>
      <c r="R67" s="12" t="s">
        <v>50</v>
      </c>
      <c r="S67" s="12"/>
      <c r="T67" s="12" t="s">
        <v>50</v>
      </c>
      <c r="U67" s="12"/>
      <c r="V67" s="12"/>
      <c r="W67" s="12">
        <v>2</v>
      </c>
      <c r="X67" s="12">
        <v>2</v>
      </c>
      <c r="Y67" s="12">
        <v>2</v>
      </c>
      <c r="Z67" s="12">
        <v>2</v>
      </c>
      <c r="AA67" s="12">
        <v>2</v>
      </c>
      <c r="AB67" s="12">
        <v>2</v>
      </c>
      <c r="AC67" s="12">
        <v>2</v>
      </c>
      <c r="AD67" s="12">
        <v>2</v>
      </c>
      <c r="AE67" s="12">
        <v>2</v>
      </c>
      <c r="AF67" s="12">
        <v>2</v>
      </c>
      <c r="AG67" s="12">
        <v>2</v>
      </c>
      <c r="AH67" s="12">
        <v>2</v>
      </c>
      <c r="AI67" s="12">
        <v>2</v>
      </c>
      <c r="AJ67" s="12">
        <v>2</v>
      </c>
      <c r="AK67" s="12">
        <v>2</v>
      </c>
      <c r="AL67" s="12">
        <v>2</v>
      </c>
      <c r="AM67" s="12"/>
      <c r="AN67" s="12"/>
      <c r="AO67" s="12"/>
      <c r="AP67" s="12"/>
      <c r="AQ67" s="12"/>
      <c r="AR67" s="12"/>
      <c r="AS67" s="12"/>
      <c r="AT67" s="12"/>
      <c r="AU67" s="18"/>
      <c r="AV67" s="18">
        <f t="shared" si="3"/>
        <v>32</v>
      </c>
      <c r="AW67" s="12"/>
      <c r="AX67" s="12"/>
      <c r="AY67" s="12"/>
      <c r="AZ67" s="12"/>
      <c r="BA67" s="12"/>
      <c r="BB67" s="12"/>
      <c r="BC67" s="12"/>
      <c r="BD67" s="12"/>
    </row>
    <row r="68" spans="1:56" s="5" customFormat="1" ht="15.75">
      <c r="A68" s="90"/>
      <c r="B68" s="86"/>
      <c r="C68" s="40" t="s">
        <v>167</v>
      </c>
      <c r="D68" s="12"/>
      <c r="E68" s="12" t="s">
        <v>50</v>
      </c>
      <c r="F68" s="12" t="s">
        <v>50</v>
      </c>
      <c r="G68" s="12"/>
      <c r="H68" s="12" t="s">
        <v>50</v>
      </c>
      <c r="I68" s="12" t="s">
        <v>50</v>
      </c>
      <c r="J68" s="12"/>
      <c r="K68" s="12" t="s">
        <v>50</v>
      </c>
      <c r="L68" s="12" t="s">
        <v>50</v>
      </c>
      <c r="M68" s="12"/>
      <c r="N68" s="12" t="s">
        <v>50</v>
      </c>
      <c r="O68" s="12" t="s">
        <v>50</v>
      </c>
      <c r="P68" s="12"/>
      <c r="Q68" s="12" t="s">
        <v>50</v>
      </c>
      <c r="R68" s="12" t="s">
        <v>50</v>
      </c>
      <c r="S68" s="12" t="s">
        <v>50</v>
      </c>
      <c r="T68" s="12" t="s">
        <v>50</v>
      </c>
      <c r="U68" s="12"/>
      <c r="V68" s="12"/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12">
        <v>1</v>
      </c>
      <c r="AD68" s="12">
        <v>1</v>
      </c>
      <c r="AE68" s="12">
        <v>1</v>
      </c>
      <c r="AF68" s="12">
        <v>1</v>
      </c>
      <c r="AG68" s="12">
        <v>1</v>
      </c>
      <c r="AH68" s="12">
        <v>1</v>
      </c>
      <c r="AI68" s="12">
        <v>2</v>
      </c>
      <c r="AJ68" s="12">
        <v>1</v>
      </c>
      <c r="AK68" s="12">
        <v>1</v>
      </c>
      <c r="AL68" s="12">
        <v>1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8">
        <f t="shared" si="3"/>
        <v>17</v>
      </c>
      <c r="AW68" s="12"/>
      <c r="AX68" s="12"/>
      <c r="AY68" s="12"/>
      <c r="AZ68" s="12"/>
      <c r="BA68" s="12"/>
      <c r="BB68" s="12"/>
      <c r="BC68" s="12"/>
      <c r="BD68" s="12"/>
    </row>
    <row r="69" spans="1:56" s="5" customFormat="1" ht="15.75">
      <c r="A69" s="22" t="s">
        <v>138</v>
      </c>
      <c r="B69" s="7" t="s">
        <v>148</v>
      </c>
      <c r="C69" s="4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8">
        <f>AV70+AV77+AV81</f>
        <v>1088</v>
      </c>
      <c r="AW69" s="12"/>
      <c r="AX69" s="12"/>
      <c r="AY69" s="12"/>
      <c r="AZ69" s="12"/>
      <c r="BA69" s="12"/>
      <c r="BB69" s="12"/>
      <c r="BC69" s="12"/>
      <c r="BD69" s="12"/>
    </row>
    <row r="70" spans="1:56" s="5" customFormat="1" ht="31.5">
      <c r="A70" s="22" t="s">
        <v>139</v>
      </c>
      <c r="B70" s="7" t="s">
        <v>118</v>
      </c>
      <c r="C70" s="42"/>
      <c r="D70" s="12"/>
      <c r="E70" s="12"/>
      <c r="F70" s="12"/>
      <c r="G70" s="12"/>
      <c r="H70" s="12"/>
      <c r="I70" s="12" t="s">
        <v>54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8">
        <f>AV71+AV73+AV75+AV76</f>
        <v>662</v>
      </c>
      <c r="AW70" s="12"/>
      <c r="AX70" s="12"/>
      <c r="AY70" s="12"/>
      <c r="AZ70" s="12"/>
      <c r="BA70" s="12"/>
      <c r="BB70" s="12"/>
      <c r="BC70" s="12"/>
      <c r="BD70" s="12"/>
    </row>
    <row r="71" spans="1:56" s="5" customFormat="1" ht="15.75">
      <c r="A71" s="85" t="s">
        <v>140</v>
      </c>
      <c r="B71" s="85" t="s">
        <v>112</v>
      </c>
      <c r="C71" s="40" t="s">
        <v>166</v>
      </c>
      <c r="D71" s="12"/>
      <c r="E71" s="12"/>
      <c r="F71" s="12">
        <v>6</v>
      </c>
      <c r="G71" s="12">
        <v>8</v>
      </c>
      <c r="H71" s="12">
        <v>6</v>
      </c>
      <c r="I71" s="12">
        <v>8</v>
      </c>
      <c r="J71" s="12">
        <v>8</v>
      </c>
      <c r="K71" s="12">
        <v>6</v>
      </c>
      <c r="L71" s="12">
        <v>6</v>
      </c>
      <c r="M71" s="12">
        <v>6</v>
      </c>
      <c r="N71" s="12">
        <v>6</v>
      </c>
      <c r="O71" s="12">
        <v>8</v>
      </c>
      <c r="P71" s="12">
        <v>8</v>
      </c>
      <c r="Q71" s="12">
        <v>8</v>
      </c>
      <c r="R71" s="12">
        <v>8</v>
      </c>
      <c r="S71" s="12" t="s">
        <v>100</v>
      </c>
      <c r="T71" s="12"/>
      <c r="U71" s="18"/>
      <c r="V71" s="12"/>
      <c r="W71" s="12"/>
      <c r="X71" s="12" t="s">
        <v>50</v>
      </c>
      <c r="Y71" s="12" t="s">
        <v>50</v>
      </c>
      <c r="Z71" s="12" t="s">
        <v>50</v>
      </c>
      <c r="AA71" s="12" t="s">
        <v>50</v>
      </c>
      <c r="AB71" s="12" t="s">
        <v>50</v>
      </c>
      <c r="AC71" s="12" t="s">
        <v>50</v>
      </c>
      <c r="AD71" s="12" t="s">
        <v>50</v>
      </c>
      <c r="AE71" s="12" t="s">
        <v>50</v>
      </c>
      <c r="AF71" s="12" t="s">
        <v>50</v>
      </c>
      <c r="AG71" s="12" t="s">
        <v>50</v>
      </c>
      <c r="AH71" s="12" t="s">
        <v>50</v>
      </c>
      <c r="AI71" s="12" t="s">
        <v>50</v>
      </c>
      <c r="AJ71" s="12" t="s">
        <v>50</v>
      </c>
      <c r="AK71" s="12" t="s">
        <v>50</v>
      </c>
      <c r="AL71" s="12" t="s">
        <v>50</v>
      </c>
      <c r="AM71" s="12" t="s">
        <v>50</v>
      </c>
      <c r="AN71" s="12"/>
      <c r="AO71" s="12"/>
      <c r="AP71" s="12"/>
      <c r="AQ71" s="12"/>
      <c r="AR71" s="12"/>
      <c r="AS71" s="12"/>
      <c r="AT71" s="12"/>
      <c r="AU71" s="12"/>
      <c r="AV71" s="18">
        <f t="shared" si="3"/>
        <v>92</v>
      </c>
      <c r="AW71" s="12"/>
      <c r="AX71" s="12"/>
      <c r="AY71" s="12"/>
      <c r="AZ71" s="12"/>
      <c r="BA71" s="12"/>
      <c r="BB71" s="12"/>
      <c r="BC71" s="12"/>
      <c r="BD71" s="12"/>
    </row>
    <row r="72" spans="1:56" s="5" customFormat="1" ht="15.75">
      <c r="A72" s="86"/>
      <c r="B72" s="86"/>
      <c r="C72" s="40" t="s">
        <v>167</v>
      </c>
      <c r="D72" s="12"/>
      <c r="E72" s="12"/>
      <c r="F72" s="12">
        <v>3</v>
      </c>
      <c r="G72" s="12">
        <v>4</v>
      </c>
      <c r="H72" s="12">
        <v>3</v>
      </c>
      <c r="I72" s="12">
        <v>4</v>
      </c>
      <c r="J72" s="12">
        <v>4</v>
      </c>
      <c r="K72" s="12">
        <v>3</v>
      </c>
      <c r="L72" s="12">
        <v>3</v>
      </c>
      <c r="M72" s="12">
        <v>3</v>
      </c>
      <c r="N72" s="12">
        <v>3</v>
      </c>
      <c r="O72" s="12">
        <v>3</v>
      </c>
      <c r="P72" s="12">
        <v>3</v>
      </c>
      <c r="Q72" s="12">
        <v>3</v>
      </c>
      <c r="R72" s="12">
        <v>4</v>
      </c>
      <c r="S72" s="12">
        <v>4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8">
        <f t="shared" si="3"/>
        <v>47</v>
      </c>
      <c r="AW72" s="12"/>
      <c r="AX72" s="12"/>
      <c r="AY72" s="12"/>
      <c r="AZ72" s="12"/>
      <c r="BA72" s="12"/>
      <c r="BB72" s="12"/>
      <c r="BC72" s="12"/>
      <c r="BD72" s="12"/>
    </row>
    <row r="73" spans="1:56" s="5" customFormat="1" ht="15.75">
      <c r="A73" s="89" t="s">
        <v>142</v>
      </c>
      <c r="B73" s="85" t="s">
        <v>141</v>
      </c>
      <c r="C73" s="40" t="s">
        <v>166</v>
      </c>
      <c r="D73" s="12"/>
      <c r="E73" s="12"/>
      <c r="F73" s="12">
        <v>8</v>
      </c>
      <c r="G73" s="12">
        <v>8</v>
      </c>
      <c r="H73" s="12">
        <v>8</v>
      </c>
      <c r="I73" s="12">
        <v>8</v>
      </c>
      <c r="J73" s="12">
        <v>8</v>
      </c>
      <c r="K73" s="12">
        <v>8</v>
      </c>
      <c r="L73" s="12">
        <v>8</v>
      </c>
      <c r="M73" s="12">
        <v>8</v>
      </c>
      <c r="N73" s="12">
        <v>8</v>
      </c>
      <c r="O73" s="12">
        <v>8</v>
      </c>
      <c r="P73" s="12">
        <v>8</v>
      </c>
      <c r="Q73" s="12">
        <v>8</v>
      </c>
      <c r="R73" s="12">
        <v>8</v>
      </c>
      <c r="S73" s="12" t="s">
        <v>101</v>
      </c>
      <c r="T73" s="12"/>
      <c r="U73" s="12"/>
      <c r="V73" s="12"/>
      <c r="W73" s="12">
        <v>6</v>
      </c>
      <c r="X73" s="12">
        <v>6</v>
      </c>
      <c r="Y73" s="12">
        <v>4</v>
      </c>
      <c r="Z73" s="12">
        <v>4</v>
      </c>
      <c r="AA73" s="12">
        <v>6</v>
      </c>
      <c r="AB73" s="12">
        <v>6</v>
      </c>
      <c r="AC73" s="12">
        <v>6</v>
      </c>
      <c r="AD73" s="12">
        <v>4</v>
      </c>
      <c r="AE73" s="12">
        <v>6</v>
      </c>
      <c r="AF73" s="12">
        <v>4</v>
      </c>
      <c r="AG73" s="12">
        <v>8</v>
      </c>
      <c r="AH73" s="12">
        <v>8</v>
      </c>
      <c r="AI73" s="12">
        <v>8</v>
      </c>
      <c r="AJ73" s="12">
        <v>10</v>
      </c>
      <c r="AK73" s="12">
        <v>10</v>
      </c>
      <c r="AL73" s="12">
        <v>10</v>
      </c>
      <c r="AM73" s="12"/>
      <c r="AN73" s="12"/>
      <c r="AO73" s="12"/>
      <c r="AP73" s="12"/>
      <c r="AQ73" s="12"/>
      <c r="AR73" s="12"/>
      <c r="AS73" s="12"/>
      <c r="AT73" s="12"/>
      <c r="AU73" s="12"/>
      <c r="AV73" s="18">
        <f t="shared" si="3"/>
        <v>210</v>
      </c>
      <c r="AW73" s="12"/>
      <c r="AX73" s="12"/>
      <c r="AY73" s="12"/>
      <c r="AZ73" s="12"/>
      <c r="BA73" s="12"/>
      <c r="BB73" s="12"/>
      <c r="BC73" s="12"/>
      <c r="BD73" s="12"/>
    </row>
    <row r="74" spans="1:56" s="5" customFormat="1" ht="15.75">
      <c r="A74" s="89"/>
      <c r="B74" s="86"/>
      <c r="C74" s="40" t="s">
        <v>167</v>
      </c>
      <c r="D74" s="12"/>
      <c r="E74" s="12"/>
      <c r="F74" s="12">
        <v>4</v>
      </c>
      <c r="G74" s="12">
        <v>4</v>
      </c>
      <c r="H74" s="12">
        <v>4</v>
      </c>
      <c r="I74" s="12">
        <v>4</v>
      </c>
      <c r="J74" s="12">
        <v>4</v>
      </c>
      <c r="K74" s="12">
        <v>4</v>
      </c>
      <c r="L74" s="12">
        <v>4</v>
      </c>
      <c r="M74" s="12">
        <v>4</v>
      </c>
      <c r="N74" s="12">
        <v>4</v>
      </c>
      <c r="O74" s="12">
        <v>4</v>
      </c>
      <c r="P74" s="12">
        <v>4</v>
      </c>
      <c r="Q74" s="12">
        <v>4</v>
      </c>
      <c r="R74" s="12">
        <v>4</v>
      </c>
      <c r="S74" s="12">
        <v>8</v>
      </c>
      <c r="T74" s="12"/>
      <c r="U74" s="12"/>
      <c r="V74" s="12"/>
      <c r="W74" s="12"/>
      <c r="X74" s="12">
        <v>4</v>
      </c>
      <c r="Y74" s="12">
        <v>2</v>
      </c>
      <c r="Z74" s="12">
        <v>3</v>
      </c>
      <c r="AA74" s="12">
        <v>3</v>
      </c>
      <c r="AB74" s="12">
        <v>3</v>
      </c>
      <c r="AC74" s="12">
        <v>3</v>
      </c>
      <c r="AD74" s="12">
        <v>3</v>
      </c>
      <c r="AE74" s="12">
        <v>3</v>
      </c>
      <c r="AF74" s="12">
        <v>3</v>
      </c>
      <c r="AG74" s="12">
        <v>3</v>
      </c>
      <c r="AH74" s="12">
        <v>5</v>
      </c>
      <c r="AI74" s="12">
        <v>4</v>
      </c>
      <c r="AJ74" s="12">
        <v>5</v>
      </c>
      <c r="AK74" s="12">
        <v>5</v>
      </c>
      <c r="AL74" s="12">
        <v>3</v>
      </c>
      <c r="AM74" s="12"/>
      <c r="AN74" s="12"/>
      <c r="AO74" s="12"/>
      <c r="AP74" s="12"/>
      <c r="AQ74" s="12"/>
      <c r="AR74" s="12"/>
      <c r="AS74" s="48"/>
      <c r="AT74" s="18" t="s">
        <v>104</v>
      </c>
      <c r="AU74" s="12"/>
      <c r="AV74" s="18">
        <f t="shared" si="3"/>
        <v>112</v>
      </c>
      <c r="AW74" s="12"/>
      <c r="AX74" s="12"/>
      <c r="AY74" s="12"/>
      <c r="AZ74" s="18"/>
      <c r="BA74" s="12"/>
      <c r="BB74" s="12"/>
      <c r="BC74" s="12"/>
      <c r="BD74" s="12"/>
    </row>
    <row r="75" spans="1:57" ht="15.75">
      <c r="A75" s="36" t="s">
        <v>89</v>
      </c>
      <c r="B75" s="23" t="s">
        <v>75</v>
      </c>
      <c r="C75" s="40" t="s">
        <v>166</v>
      </c>
      <c r="D75" s="12"/>
      <c r="E75" s="12"/>
      <c r="F75" s="12">
        <v>8</v>
      </c>
      <c r="G75" s="12">
        <v>8</v>
      </c>
      <c r="H75" s="12">
        <v>8</v>
      </c>
      <c r="I75" s="12">
        <v>8</v>
      </c>
      <c r="J75" s="12">
        <v>8</v>
      </c>
      <c r="K75" s="12">
        <v>8</v>
      </c>
      <c r="L75" s="12">
        <v>8</v>
      </c>
      <c r="M75" s="12">
        <v>8</v>
      </c>
      <c r="N75" s="12">
        <v>8</v>
      </c>
      <c r="O75" s="12">
        <v>8</v>
      </c>
      <c r="P75" s="12">
        <v>8</v>
      </c>
      <c r="Q75" s="12">
        <v>8</v>
      </c>
      <c r="R75" s="12">
        <v>6</v>
      </c>
      <c r="S75" s="12">
        <v>6</v>
      </c>
      <c r="T75" s="12"/>
      <c r="U75" s="12"/>
      <c r="V75" s="12"/>
      <c r="W75" s="12"/>
      <c r="X75" s="12">
        <v>8</v>
      </c>
      <c r="Y75" s="12">
        <v>8</v>
      </c>
      <c r="Z75" s="12">
        <v>8</v>
      </c>
      <c r="AA75" s="12">
        <v>8</v>
      </c>
      <c r="AB75" s="12">
        <v>8</v>
      </c>
      <c r="AC75" s="12">
        <v>8</v>
      </c>
      <c r="AD75" s="12">
        <v>8</v>
      </c>
      <c r="AE75" s="12">
        <v>8</v>
      </c>
      <c r="AF75" s="12">
        <v>8</v>
      </c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8"/>
      <c r="AT75" s="12"/>
      <c r="AU75" s="18"/>
      <c r="AV75" s="18">
        <f t="shared" si="3"/>
        <v>180</v>
      </c>
      <c r="AW75" s="12"/>
      <c r="AX75" s="12"/>
      <c r="AY75" s="12"/>
      <c r="AZ75" s="12"/>
      <c r="BA75" s="12"/>
      <c r="BB75" s="12"/>
      <c r="BC75" s="12"/>
      <c r="BD75" s="12"/>
      <c r="BE75" s="5"/>
    </row>
    <row r="76" spans="1:57" ht="15.75">
      <c r="A76" s="36" t="s">
        <v>90</v>
      </c>
      <c r="B76" s="23" t="s">
        <v>149</v>
      </c>
      <c r="C76" s="40" t="s">
        <v>167</v>
      </c>
      <c r="D76" s="12">
        <v>36</v>
      </c>
      <c r="E76" s="12">
        <v>36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>
        <v>36</v>
      </c>
      <c r="AN76" s="12">
        <v>36</v>
      </c>
      <c r="AO76" s="12">
        <v>36</v>
      </c>
      <c r="AP76" s="12"/>
      <c r="AQ76" s="12"/>
      <c r="AR76" s="12"/>
      <c r="AS76" s="8"/>
      <c r="AT76" s="18"/>
      <c r="AU76" s="18"/>
      <c r="AV76" s="18">
        <f t="shared" si="3"/>
        <v>180</v>
      </c>
      <c r="AW76" s="12"/>
      <c r="AX76" s="12"/>
      <c r="AY76" s="12"/>
      <c r="AZ76" s="12"/>
      <c r="BA76" s="12"/>
      <c r="BB76" s="12"/>
      <c r="BC76" s="12"/>
      <c r="BD76" s="12"/>
      <c r="BE76" s="5"/>
    </row>
    <row r="77" spans="1:57" ht="31.5">
      <c r="A77" s="22" t="s">
        <v>94</v>
      </c>
      <c r="B77" s="7" t="s">
        <v>91</v>
      </c>
      <c r="C77" s="40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50</v>
      </c>
      <c r="U77" s="12"/>
      <c r="V77" s="12"/>
      <c r="W77" s="12"/>
      <c r="X77" s="12" t="s">
        <v>50</v>
      </c>
      <c r="Y77" s="12" t="s">
        <v>50</v>
      </c>
      <c r="Z77" s="12" t="s">
        <v>50</v>
      </c>
      <c r="AA77" s="12" t="s">
        <v>50</v>
      </c>
      <c r="AB77" s="12" t="s">
        <v>50</v>
      </c>
      <c r="AC77" s="12" t="s">
        <v>50</v>
      </c>
      <c r="AD77" s="12" t="s">
        <v>50</v>
      </c>
      <c r="AE77" s="12" t="s">
        <v>50</v>
      </c>
      <c r="AF77" s="12" t="s">
        <v>50</v>
      </c>
      <c r="AG77" s="12" t="s">
        <v>50</v>
      </c>
      <c r="AH77" s="12" t="s">
        <v>50</v>
      </c>
      <c r="AI77" s="12" t="s">
        <v>50</v>
      </c>
      <c r="AJ77" s="12" t="s">
        <v>50</v>
      </c>
      <c r="AK77" s="12" t="s">
        <v>50</v>
      </c>
      <c r="AL77" s="12" t="s">
        <v>50</v>
      </c>
      <c r="AM77" s="12" t="s">
        <v>50</v>
      </c>
      <c r="AN77" s="12"/>
      <c r="AO77" s="12"/>
      <c r="AP77" s="12"/>
      <c r="AQ77" s="12"/>
      <c r="AR77" s="12"/>
      <c r="AS77" s="8"/>
      <c r="AT77" s="12"/>
      <c r="AU77" s="18"/>
      <c r="AV77" s="18">
        <f>AV78+AV80</f>
        <v>266</v>
      </c>
      <c r="AW77" s="12"/>
      <c r="AX77" s="12"/>
      <c r="AY77" s="12"/>
      <c r="AZ77" s="12"/>
      <c r="BA77" s="12"/>
      <c r="BB77" s="12"/>
      <c r="BC77" s="12"/>
      <c r="BD77" s="12"/>
      <c r="BE77" s="5"/>
    </row>
    <row r="78" spans="1:57" ht="15.75">
      <c r="A78" s="89" t="s">
        <v>150</v>
      </c>
      <c r="B78" s="85" t="s">
        <v>74</v>
      </c>
      <c r="C78" s="40" t="s">
        <v>166</v>
      </c>
      <c r="D78" s="12"/>
      <c r="E78" s="12"/>
      <c r="F78" s="12">
        <v>6</v>
      </c>
      <c r="G78" s="12">
        <v>6</v>
      </c>
      <c r="H78" s="12">
        <v>4</v>
      </c>
      <c r="I78" s="12">
        <v>4</v>
      </c>
      <c r="J78" s="12">
        <v>4</v>
      </c>
      <c r="K78" s="12">
        <v>6</v>
      </c>
      <c r="L78" s="12">
        <v>6</v>
      </c>
      <c r="M78" s="12">
        <v>6</v>
      </c>
      <c r="N78" s="12">
        <v>6</v>
      </c>
      <c r="O78" s="12">
        <v>6</v>
      </c>
      <c r="P78" s="12">
        <v>6</v>
      </c>
      <c r="Q78" s="12">
        <v>6</v>
      </c>
      <c r="R78" s="12">
        <v>6</v>
      </c>
      <c r="S78" s="12" t="s">
        <v>102</v>
      </c>
      <c r="T78" s="12"/>
      <c r="U78" s="12"/>
      <c r="V78" s="12"/>
      <c r="W78" s="12">
        <v>8</v>
      </c>
      <c r="X78" s="12">
        <v>8</v>
      </c>
      <c r="Y78" s="12">
        <v>8</v>
      </c>
      <c r="Z78" s="12">
        <v>8</v>
      </c>
      <c r="AA78" s="12">
        <v>8</v>
      </c>
      <c r="AB78" s="12">
        <v>6</v>
      </c>
      <c r="AC78" s="12">
        <v>8</v>
      </c>
      <c r="AD78" s="12">
        <v>6</v>
      </c>
      <c r="AE78" s="12">
        <v>6</v>
      </c>
      <c r="AF78" s="12">
        <v>8</v>
      </c>
      <c r="AG78" s="12">
        <v>10</v>
      </c>
      <c r="AH78" s="12">
        <v>6</v>
      </c>
      <c r="AI78" s="12">
        <v>8</v>
      </c>
      <c r="AJ78" s="12">
        <v>8</v>
      </c>
      <c r="AK78" s="12">
        <v>8</v>
      </c>
      <c r="AL78" s="12">
        <v>8</v>
      </c>
      <c r="AM78" s="12"/>
      <c r="AN78" s="12"/>
      <c r="AO78" s="12"/>
      <c r="AP78" s="12"/>
      <c r="AQ78" s="12"/>
      <c r="AR78" s="12"/>
      <c r="AS78" s="8"/>
      <c r="AT78" s="12"/>
      <c r="AU78" s="18"/>
      <c r="AV78" s="18">
        <f t="shared" si="3"/>
        <v>194</v>
      </c>
      <c r="AW78" s="12"/>
      <c r="AX78" s="12"/>
      <c r="AY78" s="12"/>
      <c r="AZ78" s="12"/>
      <c r="BA78" s="12"/>
      <c r="BB78" s="12"/>
      <c r="BC78" s="12"/>
      <c r="BD78" s="12"/>
      <c r="BE78" s="5"/>
    </row>
    <row r="79" spans="1:57" ht="15.75">
      <c r="A79" s="89"/>
      <c r="B79" s="86"/>
      <c r="C79" s="40" t="s">
        <v>167</v>
      </c>
      <c r="D79" s="12"/>
      <c r="E79" s="12"/>
      <c r="F79" s="12">
        <v>3</v>
      </c>
      <c r="G79" s="12">
        <v>3</v>
      </c>
      <c r="H79" s="12">
        <v>2</v>
      </c>
      <c r="I79" s="12">
        <v>2</v>
      </c>
      <c r="J79" s="12">
        <v>2</v>
      </c>
      <c r="K79" s="12">
        <v>3</v>
      </c>
      <c r="L79" s="12">
        <v>3</v>
      </c>
      <c r="M79" s="12">
        <v>3</v>
      </c>
      <c r="N79" s="12">
        <v>3</v>
      </c>
      <c r="O79" s="12">
        <v>3</v>
      </c>
      <c r="P79" s="12">
        <v>3</v>
      </c>
      <c r="Q79" s="12">
        <v>3</v>
      </c>
      <c r="R79" s="12">
        <v>3</v>
      </c>
      <c r="S79" s="12">
        <v>1</v>
      </c>
      <c r="T79" s="12"/>
      <c r="U79" s="12"/>
      <c r="V79" s="12"/>
      <c r="W79" s="12"/>
      <c r="X79" s="12">
        <v>4</v>
      </c>
      <c r="Y79" s="12">
        <v>4</v>
      </c>
      <c r="Z79" s="12">
        <v>4</v>
      </c>
      <c r="AA79" s="12">
        <v>4</v>
      </c>
      <c r="AB79" s="12">
        <v>4</v>
      </c>
      <c r="AC79" s="12">
        <v>4</v>
      </c>
      <c r="AD79" s="12">
        <v>4</v>
      </c>
      <c r="AE79" s="12">
        <v>4</v>
      </c>
      <c r="AF79" s="12">
        <v>4</v>
      </c>
      <c r="AG79" s="12">
        <v>4</v>
      </c>
      <c r="AH79" s="12">
        <v>5</v>
      </c>
      <c r="AI79" s="12">
        <v>5</v>
      </c>
      <c r="AJ79" s="12">
        <v>4</v>
      </c>
      <c r="AK79" s="12">
        <v>4</v>
      </c>
      <c r="AL79" s="12">
        <v>1</v>
      </c>
      <c r="AM79" s="12"/>
      <c r="AN79" s="12"/>
      <c r="AO79" s="12"/>
      <c r="AP79" s="12"/>
      <c r="AQ79" s="12"/>
      <c r="AR79" s="12"/>
      <c r="AS79" s="8"/>
      <c r="AT79" s="12"/>
      <c r="AU79" s="18"/>
      <c r="AV79" s="18">
        <f t="shared" si="3"/>
        <v>96</v>
      </c>
      <c r="AW79" s="12"/>
      <c r="AX79" s="12"/>
      <c r="AY79" s="12"/>
      <c r="AZ79" s="12"/>
      <c r="BA79" s="12"/>
      <c r="BB79" s="12"/>
      <c r="BC79" s="12"/>
      <c r="BD79" s="12"/>
      <c r="BE79" s="5"/>
    </row>
    <row r="80" spans="1:57" ht="15.75">
      <c r="A80" s="36" t="s">
        <v>151</v>
      </c>
      <c r="B80" s="37" t="s">
        <v>149</v>
      </c>
      <c r="C80" s="40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8"/>
      <c r="AT80" s="12"/>
      <c r="AU80" s="18"/>
      <c r="AV80" s="18">
        <v>72</v>
      </c>
      <c r="AW80" s="12"/>
      <c r="AX80" s="12"/>
      <c r="AY80" s="12"/>
      <c r="AZ80" s="12"/>
      <c r="BA80" s="12"/>
      <c r="BB80" s="12"/>
      <c r="BC80" s="12">
        <v>36</v>
      </c>
      <c r="BD80" s="12">
        <v>36</v>
      </c>
      <c r="BE80" s="5"/>
    </row>
    <row r="81" spans="1:56" s="5" customFormat="1" ht="31.5">
      <c r="A81" s="31" t="s">
        <v>152</v>
      </c>
      <c r="B81" s="31" t="s">
        <v>113</v>
      </c>
      <c r="C81" s="4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 t="s">
        <v>50</v>
      </c>
      <c r="R81" s="12" t="s">
        <v>50</v>
      </c>
      <c r="S81" s="12" t="s">
        <v>50</v>
      </c>
      <c r="T81" s="12" t="s">
        <v>50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48"/>
      <c r="AT81" s="12"/>
      <c r="AU81" s="12"/>
      <c r="AV81" s="18">
        <f>AV82+AV84</f>
        <v>160</v>
      </c>
      <c r="AW81" s="8"/>
      <c r="AX81" s="12"/>
      <c r="AY81" s="12"/>
      <c r="AZ81" s="12"/>
      <c r="BA81" s="12"/>
      <c r="BB81" s="12"/>
      <c r="BC81" s="12"/>
      <c r="BD81" s="8"/>
    </row>
    <row r="82" spans="1:56" s="5" customFormat="1" ht="15.75">
      <c r="A82" s="85" t="s">
        <v>153</v>
      </c>
      <c r="B82" s="85" t="s">
        <v>92</v>
      </c>
      <c r="C82" s="40" t="s">
        <v>166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>
        <v>6</v>
      </c>
      <c r="X82" s="12"/>
      <c r="Y82" s="12">
        <v>4</v>
      </c>
      <c r="Z82" s="12">
        <v>4</v>
      </c>
      <c r="AA82" s="12">
        <v>4</v>
      </c>
      <c r="AB82" s="12">
        <v>6</v>
      </c>
      <c r="AC82" s="12">
        <v>4</v>
      </c>
      <c r="AD82" s="12">
        <v>6</v>
      </c>
      <c r="AE82" s="12">
        <v>6</v>
      </c>
      <c r="AF82" s="12">
        <v>4</v>
      </c>
      <c r="AG82" s="12">
        <v>8</v>
      </c>
      <c r="AH82" s="12">
        <v>8</v>
      </c>
      <c r="AI82" s="12">
        <v>8</v>
      </c>
      <c r="AJ82" s="12">
        <v>6</v>
      </c>
      <c r="AK82" s="12">
        <v>8</v>
      </c>
      <c r="AL82" s="12">
        <v>6</v>
      </c>
      <c r="AM82" s="12"/>
      <c r="AN82" s="12"/>
      <c r="AO82" s="12"/>
      <c r="AP82" s="12"/>
      <c r="AQ82" s="12"/>
      <c r="AR82" s="12"/>
      <c r="AS82" s="48"/>
      <c r="AT82" s="18" t="s">
        <v>104</v>
      </c>
      <c r="AU82" s="12"/>
      <c r="AV82" s="18">
        <f t="shared" si="3"/>
        <v>88</v>
      </c>
      <c r="AW82" s="8"/>
      <c r="AX82" s="12"/>
      <c r="AY82" s="12"/>
      <c r="AZ82" s="12"/>
      <c r="BA82" s="12"/>
      <c r="BB82" s="12"/>
      <c r="BC82" s="12"/>
      <c r="BD82" s="8"/>
    </row>
    <row r="83" spans="1:56" s="5" customFormat="1" ht="15.75">
      <c r="A83" s="86"/>
      <c r="B83" s="86"/>
      <c r="C83" s="40" t="s">
        <v>167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48"/>
      <c r="AT83" s="12"/>
      <c r="AU83" s="12"/>
      <c r="AV83" s="18">
        <f t="shared" si="3"/>
        <v>0</v>
      </c>
      <c r="AW83" s="8"/>
      <c r="AX83" s="12"/>
      <c r="AY83" s="12"/>
      <c r="AZ83" s="12"/>
      <c r="BA83" s="12"/>
      <c r="BB83" s="12"/>
      <c r="BC83" s="12"/>
      <c r="BD83" s="8"/>
    </row>
    <row r="84" spans="1:56" s="5" customFormat="1" ht="22.5">
      <c r="A84" s="23" t="s">
        <v>154</v>
      </c>
      <c r="B84" s="23" t="s">
        <v>114</v>
      </c>
      <c r="C84" s="40" t="s">
        <v>64</v>
      </c>
      <c r="D84" s="12" t="s">
        <v>50</v>
      </c>
      <c r="E84" s="12" t="s">
        <v>50</v>
      </c>
      <c r="F84" s="12" t="s">
        <v>50</v>
      </c>
      <c r="G84" s="12" t="s">
        <v>50</v>
      </c>
      <c r="H84" s="12" t="s">
        <v>50</v>
      </c>
      <c r="I84" s="12" t="s">
        <v>50</v>
      </c>
      <c r="J84" s="12" t="s">
        <v>50</v>
      </c>
      <c r="K84" s="12" t="s">
        <v>50</v>
      </c>
      <c r="L84" s="12" t="s">
        <v>50</v>
      </c>
      <c r="M84" s="12" t="s">
        <v>50</v>
      </c>
      <c r="N84" s="12" t="s">
        <v>50</v>
      </c>
      <c r="O84" s="12" t="s">
        <v>50</v>
      </c>
      <c r="P84" s="12" t="s">
        <v>50</v>
      </c>
      <c r="Q84" s="12" t="s">
        <v>50</v>
      </c>
      <c r="R84" s="12" t="s">
        <v>50</v>
      </c>
      <c r="S84" s="12" t="s">
        <v>50</v>
      </c>
      <c r="T84" s="12"/>
      <c r="U84" s="12"/>
      <c r="V84" s="12"/>
      <c r="W84" s="12" t="s">
        <v>50</v>
      </c>
      <c r="X84" s="12" t="s">
        <v>50</v>
      </c>
      <c r="Y84" s="12" t="s">
        <v>50</v>
      </c>
      <c r="Z84" s="12" t="s">
        <v>50</v>
      </c>
      <c r="AA84" s="12" t="s">
        <v>50</v>
      </c>
      <c r="AB84" s="12" t="s">
        <v>50</v>
      </c>
      <c r="AC84" s="12"/>
      <c r="AD84" s="12" t="s">
        <v>50</v>
      </c>
      <c r="AE84" s="12"/>
      <c r="AF84" s="12"/>
      <c r="AG84" s="12"/>
      <c r="AH84" s="12"/>
      <c r="AI84" s="12" t="s">
        <v>50</v>
      </c>
      <c r="AJ84" s="12"/>
      <c r="AK84" s="12"/>
      <c r="AL84" s="12"/>
      <c r="AM84" s="12"/>
      <c r="AN84" s="12"/>
      <c r="AO84" s="12"/>
      <c r="AP84" s="12">
        <v>36</v>
      </c>
      <c r="AQ84" s="12">
        <v>36</v>
      </c>
      <c r="AR84" s="12"/>
      <c r="AS84" s="48"/>
      <c r="AT84" s="12"/>
      <c r="AU84" s="18"/>
      <c r="AV84" s="18">
        <f>SUM(AJ84:AU84)</f>
        <v>72</v>
      </c>
      <c r="AW84" s="8"/>
      <c r="AX84" s="12"/>
      <c r="AY84" s="12"/>
      <c r="AZ84" s="12"/>
      <c r="BA84" s="12"/>
      <c r="BB84" s="12"/>
      <c r="BC84" s="12"/>
      <c r="BD84" s="8"/>
    </row>
    <row r="85" spans="1:56" s="5" customFormat="1" ht="15.75">
      <c r="A85" s="8"/>
      <c r="B85" s="104" t="s">
        <v>62</v>
      </c>
      <c r="C85" s="105"/>
      <c r="D85" s="18">
        <f>D76</f>
        <v>36</v>
      </c>
      <c r="E85" s="18">
        <f>E76</f>
        <v>36</v>
      </c>
      <c r="F85" s="18">
        <f aca="true" t="shared" si="4" ref="F85:Q85">F55+F59+F63+F71+F73+F75+F78</f>
        <v>36</v>
      </c>
      <c r="G85" s="18">
        <f t="shared" si="4"/>
        <v>36</v>
      </c>
      <c r="H85" s="18">
        <f t="shared" si="4"/>
        <v>36</v>
      </c>
      <c r="I85" s="18">
        <f t="shared" si="4"/>
        <v>36</v>
      </c>
      <c r="J85" s="18">
        <f t="shared" si="4"/>
        <v>36</v>
      </c>
      <c r="K85" s="18">
        <f t="shared" si="4"/>
        <v>36</v>
      </c>
      <c r="L85" s="18">
        <f t="shared" si="4"/>
        <v>36</v>
      </c>
      <c r="M85" s="18">
        <f t="shared" si="4"/>
        <v>36</v>
      </c>
      <c r="N85" s="18">
        <f t="shared" si="4"/>
        <v>36</v>
      </c>
      <c r="O85" s="18">
        <f t="shared" si="4"/>
        <v>36</v>
      </c>
      <c r="P85" s="18">
        <f t="shared" si="4"/>
        <v>36</v>
      </c>
      <c r="Q85" s="18">
        <f t="shared" si="4"/>
        <v>36</v>
      </c>
      <c r="R85" s="18">
        <v>36</v>
      </c>
      <c r="S85" s="18">
        <v>36</v>
      </c>
      <c r="T85" s="18">
        <v>0</v>
      </c>
      <c r="U85" s="18"/>
      <c r="V85" s="18"/>
      <c r="W85" s="18">
        <f>W73+W78+W82+W57+W65+W67</f>
        <v>26</v>
      </c>
      <c r="X85" s="18">
        <f aca="true" t="shared" si="5" ref="X85:AL85">X55+X59+X65+X67+X73+X75+X78+X82+X57</f>
        <v>36</v>
      </c>
      <c r="Y85" s="18">
        <f t="shared" si="5"/>
        <v>36</v>
      </c>
      <c r="Z85" s="18">
        <f t="shared" si="5"/>
        <v>36</v>
      </c>
      <c r="AA85" s="18">
        <f t="shared" si="5"/>
        <v>36</v>
      </c>
      <c r="AB85" s="18">
        <f t="shared" si="5"/>
        <v>36</v>
      </c>
      <c r="AC85" s="18">
        <f t="shared" si="5"/>
        <v>36</v>
      </c>
      <c r="AD85" s="18">
        <f t="shared" si="5"/>
        <v>36</v>
      </c>
      <c r="AE85" s="18">
        <f t="shared" si="5"/>
        <v>36</v>
      </c>
      <c r="AF85" s="18">
        <f t="shared" si="5"/>
        <v>36</v>
      </c>
      <c r="AG85" s="18">
        <f t="shared" si="5"/>
        <v>36</v>
      </c>
      <c r="AH85" s="18">
        <f t="shared" si="5"/>
        <v>36</v>
      </c>
      <c r="AI85" s="18">
        <f t="shared" si="5"/>
        <v>36</v>
      </c>
      <c r="AJ85" s="18">
        <f t="shared" si="5"/>
        <v>36</v>
      </c>
      <c r="AK85" s="18">
        <f t="shared" si="5"/>
        <v>36</v>
      </c>
      <c r="AL85" s="18">
        <f t="shared" si="5"/>
        <v>36</v>
      </c>
      <c r="AM85" s="18">
        <v>36</v>
      </c>
      <c r="AN85" s="18">
        <v>36</v>
      </c>
      <c r="AO85" s="18">
        <v>36</v>
      </c>
      <c r="AP85" s="18">
        <v>36</v>
      </c>
      <c r="AQ85" s="18">
        <v>36</v>
      </c>
      <c r="AR85" s="18">
        <f>AR55+AR59+AR65+AR67+AR73+AR75+AR78+AR82+AR57</f>
        <v>0</v>
      </c>
      <c r="AS85" s="18">
        <f>AS55+AS59+AS65+AS67+AS73+AS75+AS78+AS82+AS57</f>
        <v>0</v>
      </c>
      <c r="AT85" s="18"/>
      <c r="AU85" s="18"/>
      <c r="AV85" s="18">
        <f>SUM(D85:AU85)+SUM(BB80:BD80)</f>
        <v>1394</v>
      </c>
      <c r="AW85" s="18"/>
      <c r="AX85" s="18"/>
      <c r="AY85" s="18"/>
      <c r="AZ85" s="18"/>
      <c r="BA85" s="18"/>
      <c r="BB85" s="18"/>
      <c r="BC85" s="18">
        <v>36</v>
      </c>
      <c r="BD85" s="18">
        <v>36</v>
      </c>
    </row>
    <row r="86" spans="1:56" s="5" customFormat="1" ht="15.75">
      <c r="A86" s="8"/>
      <c r="B86" s="104" t="s">
        <v>63</v>
      </c>
      <c r="C86" s="105"/>
      <c r="D86" s="18">
        <v>51</v>
      </c>
      <c r="E86" s="25">
        <v>51</v>
      </c>
      <c r="F86" s="25">
        <f aca="true" t="shared" si="6" ref="F86:AU86">F85*(1+42%)</f>
        <v>51.12</v>
      </c>
      <c r="G86" s="25">
        <f t="shared" si="6"/>
        <v>51.12</v>
      </c>
      <c r="H86" s="25">
        <f t="shared" si="6"/>
        <v>51.12</v>
      </c>
      <c r="I86" s="25">
        <f t="shared" si="6"/>
        <v>51.12</v>
      </c>
      <c r="J86" s="25">
        <f t="shared" si="6"/>
        <v>51.12</v>
      </c>
      <c r="K86" s="25">
        <f t="shared" si="6"/>
        <v>51.12</v>
      </c>
      <c r="L86" s="25">
        <f t="shared" si="6"/>
        <v>51.12</v>
      </c>
      <c r="M86" s="25">
        <f t="shared" si="6"/>
        <v>51.12</v>
      </c>
      <c r="N86" s="25">
        <f t="shared" si="6"/>
        <v>51.12</v>
      </c>
      <c r="O86" s="25">
        <f t="shared" si="6"/>
        <v>51.12</v>
      </c>
      <c r="P86" s="25">
        <f t="shared" si="6"/>
        <v>51.12</v>
      </c>
      <c r="Q86" s="25">
        <f t="shared" si="6"/>
        <v>51.12</v>
      </c>
      <c r="R86" s="25">
        <f t="shared" si="6"/>
        <v>51.12</v>
      </c>
      <c r="S86" s="25">
        <f t="shared" si="6"/>
        <v>51.12</v>
      </c>
      <c r="T86" s="25">
        <v>0</v>
      </c>
      <c r="U86" s="25">
        <f t="shared" si="6"/>
        <v>0</v>
      </c>
      <c r="V86" s="25">
        <f t="shared" si="6"/>
        <v>0</v>
      </c>
      <c r="W86" s="25"/>
      <c r="X86" s="25">
        <f t="shared" si="6"/>
        <v>51.12</v>
      </c>
      <c r="Y86" s="25">
        <f t="shared" si="6"/>
        <v>51.12</v>
      </c>
      <c r="Z86" s="25">
        <f t="shared" si="6"/>
        <v>51.12</v>
      </c>
      <c r="AA86" s="25">
        <f t="shared" si="6"/>
        <v>51.12</v>
      </c>
      <c r="AB86" s="25">
        <f t="shared" si="6"/>
        <v>51.12</v>
      </c>
      <c r="AC86" s="25">
        <f t="shared" si="6"/>
        <v>51.12</v>
      </c>
      <c r="AD86" s="25">
        <f t="shared" si="6"/>
        <v>51.12</v>
      </c>
      <c r="AE86" s="25">
        <f t="shared" si="6"/>
        <v>51.12</v>
      </c>
      <c r="AF86" s="25">
        <f t="shared" si="6"/>
        <v>51.12</v>
      </c>
      <c r="AG86" s="25">
        <f t="shared" si="6"/>
        <v>51.12</v>
      </c>
      <c r="AH86" s="25">
        <f t="shared" si="6"/>
        <v>51.12</v>
      </c>
      <c r="AI86" s="25">
        <f t="shared" si="6"/>
        <v>51.12</v>
      </c>
      <c r="AJ86" s="25">
        <f t="shared" si="6"/>
        <v>51.12</v>
      </c>
      <c r="AK86" s="25">
        <f t="shared" si="6"/>
        <v>51.12</v>
      </c>
      <c r="AL86" s="25">
        <f t="shared" si="6"/>
        <v>51.12</v>
      </c>
      <c r="AM86" s="25">
        <f t="shared" si="6"/>
        <v>51.12</v>
      </c>
      <c r="AN86" s="25">
        <f aca="true" t="shared" si="7" ref="AN86:AS86">AN85*(1+42%)</f>
        <v>51.12</v>
      </c>
      <c r="AO86" s="25">
        <f t="shared" si="7"/>
        <v>51.12</v>
      </c>
      <c r="AP86" s="25">
        <f t="shared" si="7"/>
        <v>51.12</v>
      </c>
      <c r="AQ86" s="25">
        <f t="shared" si="7"/>
        <v>51.12</v>
      </c>
      <c r="AR86" s="25">
        <f t="shared" si="7"/>
        <v>0</v>
      </c>
      <c r="AS86" s="25">
        <f t="shared" si="7"/>
        <v>0</v>
      </c>
      <c r="AT86" s="25"/>
      <c r="AU86" s="25">
        <f t="shared" si="6"/>
        <v>0</v>
      </c>
      <c r="AV86" s="25">
        <f>SUM(D86:AU86)</f>
        <v>1840.0799999999983</v>
      </c>
      <c r="AW86" s="18"/>
      <c r="AX86" s="18"/>
      <c r="AY86" s="18"/>
      <c r="AZ86" s="18"/>
      <c r="BA86" s="18"/>
      <c r="BB86" s="18"/>
      <c r="BC86" s="18">
        <v>51</v>
      </c>
      <c r="BD86" s="18">
        <v>51</v>
      </c>
    </row>
    <row r="87" spans="1:56" s="5" customFormat="1" ht="15.75">
      <c r="A87" s="9"/>
      <c r="B87" s="32"/>
      <c r="C87" s="4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66" s="5" customFormat="1" ht="22.5">
      <c r="A88" s="9"/>
      <c r="B88" s="33"/>
      <c r="C88" s="46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99" t="s">
        <v>164</v>
      </c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1"/>
      <c r="AW88" s="10"/>
      <c r="AX88" s="10"/>
      <c r="AY88" s="10"/>
      <c r="AZ88" s="10"/>
      <c r="BA88" s="9"/>
      <c r="BB88" s="10"/>
      <c r="BC88" s="10"/>
      <c r="BD88" s="9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56" s="5" customFormat="1" ht="15.75">
      <c r="A89" s="100" t="s">
        <v>72</v>
      </c>
      <c r="B89" s="97" t="s">
        <v>60</v>
      </c>
      <c r="C89" s="101" t="s">
        <v>65</v>
      </c>
      <c r="D89" s="92" t="s">
        <v>0</v>
      </c>
      <c r="E89" s="93"/>
      <c r="F89" s="93"/>
      <c r="G89" s="94"/>
      <c r="H89" s="97" t="s">
        <v>24</v>
      </c>
      <c r="I89" s="92" t="s">
        <v>1</v>
      </c>
      <c r="J89" s="93"/>
      <c r="K89" s="93"/>
      <c r="L89" s="94"/>
      <c r="M89" s="92" t="s">
        <v>2</v>
      </c>
      <c r="N89" s="93"/>
      <c r="O89" s="94"/>
      <c r="P89" s="97" t="s">
        <v>25</v>
      </c>
      <c r="Q89" s="92" t="s">
        <v>3</v>
      </c>
      <c r="R89" s="93"/>
      <c r="S89" s="93"/>
      <c r="T89" s="94"/>
      <c r="U89" s="97" t="s">
        <v>46</v>
      </c>
      <c r="V89" s="92" t="s">
        <v>30</v>
      </c>
      <c r="W89" s="93"/>
      <c r="X89" s="94"/>
      <c r="Y89" s="83" t="s">
        <v>15</v>
      </c>
      <c r="Z89" s="92" t="s">
        <v>4</v>
      </c>
      <c r="AA89" s="98"/>
      <c r="AB89" s="96"/>
      <c r="AC89" s="97" t="s">
        <v>26</v>
      </c>
      <c r="AD89" s="92" t="s">
        <v>5</v>
      </c>
      <c r="AE89" s="93"/>
      <c r="AF89" s="93"/>
      <c r="AG89" s="94"/>
      <c r="AH89" s="92" t="s">
        <v>6</v>
      </c>
      <c r="AI89" s="93"/>
      <c r="AJ89" s="93"/>
      <c r="AK89" s="94"/>
      <c r="AL89" s="83" t="s">
        <v>42</v>
      </c>
      <c r="AM89" s="92" t="s">
        <v>7</v>
      </c>
      <c r="AN89" s="93"/>
      <c r="AO89" s="94"/>
      <c r="AP89" s="83" t="s">
        <v>82</v>
      </c>
      <c r="AQ89" s="92" t="s">
        <v>8</v>
      </c>
      <c r="AR89" s="93"/>
      <c r="AS89" s="93"/>
      <c r="AT89" s="96"/>
      <c r="AU89" s="83" t="s">
        <v>47</v>
      </c>
      <c r="AV89" s="92" t="s">
        <v>9</v>
      </c>
      <c r="AW89" s="93"/>
      <c r="AX89" s="94"/>
      <c r="AY89" s="83" t="s">
        <v>37</v>
      </c>
      <c r="AZ89" s="92" t="s">
        <v>10</v>
      </c>
      <c r="BA89" s="93"/>
      <c r="BB89" s="93"/>
      <c r="BC89" s="94"/>
      <c r="BD89" s="9"/>
    </row>
    <row r="90" spans="1:56" s="5" customFormat="1" ht="15.75">
      <c r="A90" s="100"/>
      <c r="B90" s="97"/>
      <c r="C90" s="102"/>
      <c r="D90" s="12" t="s">
        <v>11</v>
      </c>
      <c r="E90" s="12" t="s">
        <v>11</v>
      </c>
      <c r="F90" s="12" t="s">
        <v>11</v>
      </c>
      <c r="G90" s="12" t="s">
        <v>11</v>
      </c>
      <c r="H90" s="97"/>
      <c r="I90" s="12" t="s">
        <v>12</v>
      </c>
      <c r="J90" s="12" t="s">
        <v>12</v>
      </c>
      <c r="K90" s="12" t="s">
        <v>12</v>
      </c>
      <c r="L90" s="13" t="s">
        <v>32</v>
      </c>
      <c r="M90" s="12" t="s">
        <v>35</v>
      </c>
      <c r="N90" s="12" t="s">
        <v>13</v>
      </c>
      <c r="O90" s="12" t="s">
        <v>13</v>
      </c>
      <c r="P90" s="97"/>
      <c r="Q90" s="12" t="s">
        <v>14</v>
      </c>
      <c r="R90" s="12" t="s">
        <v>14</v>
      </c>
      <c r="S90" s="12" t="s">
        <v>14</v>
      </c>
      <c r="T90" s="12" t="s">
        <v>14</v>
      </c>
      <c r="U90" s="97"/>
      <c r="V90" s="12" t="s">
        <v>15</v>
      </c>
      <c r="W90" s="12" t="s">
        <v>15</v>
      </c>
      <c r="X90" s="12" t="s">
        <v>31</v>
      </c>
      <c r="Y90" s="95"/>
      <c r="Z90" s="12" t="s">
        <v>16</v>
      </c>
      <c r="AA90" s="12" t="s">
        <v>16</v>
      </c>
      <c r="AB90" s="12" t="s">
        <v>16</v>
      </c>
      <c r="AC90" s="97"/>
      <c r="AD90" s="12" t="s">
        <v>17</v>
      </c>
      <c r="AE90" s="12" t="s">
        <v>17</v>
      </c>
      <c r="AF90" s="12" t="s">
        <v>17</v>
      </c>
      <c r="AG90" s="12" t="s">
        <v>17</v>
      </c>
      <c r="AH90" s="14" t="s">
        <v>18</v>
      </c>
      <c r="AI90" s="14" t="s">
        <v>18</v>
      </c>
      <c r="AJ90" s="14" t="s">
        <v>18</v>
      </c>
      <c r="AK90" s="13" t="s">
        <v>36</v>
      </c>
      <c r="AL90" s="95"/>
      <c r="AM90" s="14" t="s">
        <v>19</v>
      </c>
      <c r="AN90" s="14" t="s">
        <v>19</v>
      </c>
      <c r="AO90" s="14" t="s">
        <v>19</v>
      </c>
      <c r="AP90" s="95"/>
      <c r="AQ90" s="14" t="s">
        <v>20</v>
      </c>
      <c r="AR90" s="14" t="s">
        <v>20</v>
      </c>
      <c r="AS90" s="14" t="s">
        <v>20</v>
      </c>
      <c r="AT90" s="13" t="s">
        <v>20</v>
      </c>
      <c r="AU90" s="95"/>
      <c r="AV90" s="35" t="s">
        <v>21</v>
      </c>
      <c r="AW90" s="14" t="s">
        <v>21</v>
      </c>
      <c r="AX90" s="14" t="s">
        <v>21</v>
      </c>
      <c r="AY90" s="95"/>
      <c r="AZ90" s="14" t="s">
        <v>22</v>
      </c>
      <c r="BA90" s="14" t="s">
        <v>22</v>
      </c>
      <c r="BB90" s="14" t="s">
        <v>22</v>
      </c>
      <c r="BC90" s="14" t="s">
        <v>22</v>
      </c>
      <c r="BD90" s="9"/>
    </row>
    <row r="91" spans="1:57" s="5" customFormat="1" ht="15.75">
      <c r="A91" s="100"/>
      <c r="B91" s="97"/>
      <c r="C91" s="103"/>
      <c r="D91" s="15">
        <v>1</v>
      </c>
      <c r="E91" s="16">
        <v>2</v>
      </c>
      <c r="F91" s="16">
        <v>3</v>
      </c>
      <c r="G91" s="16">
        <v>4</v>
      </c>
      <c r="H91" s="16">
        <v>5</v>
      </c>
      <c r="I91" s="16">
        <v>6</v>
      </c>
      <c r="J91" s="16">
        <v>7</v>
      </c>
      <c r="K91" s="16">
        <v>8</v>
      </c>
      <c r="L91" s="16">
        <v>9</v>
      </c>
      <c r="M91" s="16">
        <v>10</v>
      </c>
      <c r="N91" s="16">
        <v>11</v>
      </c>
      <c r="O91" s="16">
        <v>12</v>
      </c>
      <c r="P91" s="16">
        <v>13</v>
      </c>
      <c r="Q91" s="16">
        <v>14</v>
      </c>
      <c r="R91" s="16">
        <v>15</v>
      </c>
      <c r="S91" s="16">
        <v>16</v>
      </c>
      <c r="T91" s="16" t="s">
        <v>87</v>
      </c>
      <c r="U91" s="16">
        <v>18</v>
      </c>
      <c r="V91" s="16">
        <v>19</v>
      </c>
      <c r="W91" s="16">
        <v>20</v>
      </c>
      <c r="X91" s="16">
        <v>21</v>
      </c>
      <c r="Y91" s="16">
        <v>22</v>
      </c>
      <c r="Z91" s="16">
        <v>23</v>
      </c>
      <c r="AA91" s="16">
        <v>24</v>
      </c>
      <c r="AB91" s="16">
        <v>25</v>
      </c>
      <c r="AC91" s="16">
        <v>26</v>
      </c>
      <c r="AD91" s="16">
        <v>27</v>
      </c>
      <c r="AE91" s="16">
        <v>28</v>
      </c>
      <c r="AF91" s="16">
        <v>29</v>
      </c>
      <c r="AG91" s="16">
        <v>30</v>
      </c>
      <c r="AH91" s="16">
        <v>31</v>
      </c>
      <c r="AI91" s="16">
        <v>32</v>
      </c>
      <c r="AJ91" s="16">
        <v>33</v>
      </c>
      <c r="AK91" s="16">
        <v>34</v>
      </c>
      <c r="AL91" s="16">
        <v>35</v>
      </c>
      <c r="AM91" s="16">
        <v>36</v>
      </c>
      <c r="AN91" s="16">
        <v>37</v>
      </c>
      <c r="AO91" s="16">
        <v>38</v>
      </c>
      <c r="AP91" s="16">
        <v>39</v>
      </c>
      <c r="AQ91" s="16">
        <v>40</v>
      </c>
      <c r="AR91" s="16">
        <v>41</v>
      </c>
      <c r="AS91" s="16">
        <v>42</v>
      </c>
      <c r="AT91" s="16">
        <v>43</v>
      </c>
      <c r="AU91" s="19" t="s">
        <v>40</v>
      </c>
      <c r="AV91" s="17" t="s">
        <v>39</v>
      </c>
      <c r="AW91" s="16" t="s">
        <v>39</v>
      </c>
      <c r="AX91" s="16" t="s">
        <v>39</v>
      </c>
      <c r="AY91" s="16" t="s">
        <v>39</v>
      </c>
      <c r="AZ91" s="16" t="s">
        <v>39</v>
      </c>
      <c r="BA91" s="16" t="s">
        <v>39</v>
      </c>
      <c r="BB91" s="16" t="s">
        <v>39</v>
      </c>
      <c r="BC91" s="16" t="s">
        <v>39</v>
      </c>
      <c r="BD91" s="16" t="s">
        <v>41</v>
      </c>
      <c r="BE91" s="3"/>
    </row>
    <row r="92" spans="1:56" s="5" customFormat="1" ht="21">
      <c r="A92" s="22" t="s">
        <v>121</v>
      </c>
      <c r="B92" s="7" t="s">
        <v>78</v>
      </c>
      <c r="C92" s="4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49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8">
        <f>48+32+45</f>
        <v>125</v>
      </c>
      <c r="AX92" s="12"/>
      <c r="AY92" s="12"/>
      <c r="AZ92" s="12"/>
      <c r="BA92" s="12"/>
      <c r="BB92" s="12"/>
      <c r="BC92" s="12"/>
      <c r="BD92" s="9"/>
    </row>
    <row r="93" spans="1:56" s="5" customFormat="1" ht="15.75">
      <c r="A93" s="91" t="s">
        <v>68</v>
      </c>
      <c r="B93" s="85" t="s">
        <v>56</v>
      </c>
      <c r="C93" s="40" t="s">
        <v>166</v>
      </c>
      <c r="D93" s="12"/>
      <c r="E93" s="12"/>
      <c r="F93" s="12"/>
      <c r="G93" s="12"/>
      <c r="H93" s="12">
        <v>4</v>
      </c>
      <c r="I93" s="12">
        <v>4</v>
      </c>
      <c r="J93" s="12">
        <v>4</v>
      </c>
      <c r="K93" s="12">
        <v>4</v>
      </c>
      <c r="L93" s="12">
        <v>4</v>
      </c>
      <c r="M93" s="12">
        <v>4</v>
      </c>
      <c r="N93" s="12">
        <v>5</v>
      </c>
      <c r="O93" s="12">
        <v>4</v>
      </c>
      <c r="P93" s="12">
        <v>5</v>
      </c>
      <c r="Q93" s="12">
        <v>4</v>
      </c>
      <c r="R93" s="12">
        <v>4</v>
      </c>
      <c r="S93" s="12" t="s">
        <v>98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 t="s">
        <v>50</v>
      </c>
      <c r="AL93" s="12"/>
      <c r="AM93" s="12" t="s">
        <v>50</v>
      </c>
      <c r="AN93" s="12" t="s">
        <v>50</v>
      </c>
      <c r="AO93" s="12"/>
      <c r="AP93" s="12"/>
      <c r="AQ93" s="12"/>
      <c r="AR93" s="12"/>
      <c r="AS93" s="12"/>
      <c r="AT93" s="12"/>
      <c r="AU93" s="12"/>
      <c r="AV93" s="12">
        <f aca="true" t="shared" si="8" ref="AV93:AV118">SUM(H93:AV93)</f>
        <v>48</v>
      </c>
      <c r="AX93" s="12"/>
      <c r="AY93" s="12"/>
      <c r="AZ93" s="12"/>
      <c r="BA93" s="12"/>
      <c r="BB93" s="12"/>
      <c r="BC93" s="12"/>
      <c r="BD93" s="9"/>
    </row>
    <row r="94" spans="1:56" s="5" customFormat="1" ht="15.75">
      <c r="A94" s="91"/>
      <c r="B94" s="86"/>
      <c r="C94" s="40" t="s">
        <v>167</v>
      </c>
      <c r="D94" s="12"/>
      <c r="E94" s="12"/>
      <c r="F94" s="12"/>
      <c r="G94" s="12"/>
      <c r="H94" s="12">
        <v>2</v>
      </c>
      <c r="I94" s="12">
        <v>2</v>
      </c>
      <c r="J94" s="12">
        <v>2</v>
      </c>
      <c r="K94" s="12">
        <v>2</v>
      </c>
      <c r="L94" s="12">
        <v>2</v>
      </c>
      <c r="M94" s="12">
        <v>2</v>
      </c>
      <c r="N94" s="12">
        <v>2</v>
      </c>
      <c r="O94" s="12">
        <v>2</v>
      </c>
      <c r="P94" s="12">
        <v>2</v>
      </c>
      <c r="Q94" s="12">
        <v>2</v>
      </c>
      <c r="R94" s="12">
        <v>2</v>
      </c>
      <c r="S94" s="12">
        <v>1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>
        <f t="shared" si="8"/>
        <v>23</v>
      </c>
      <c r="AX94" s="12"/>
      <c r="AY94" s="12"/>
      <c r="AZ94" s="12"/>
      <c r="BA94" s="12"/>
      <c r="BB94" s="12"/>
      <c r="BC94" s="12"/>
      <c r="BD94" s="9"/>
    </row>
    <row r="95" spans="1:56" s="5" customFormat="1" ht="15.75">
      <c r="A95" s="91" t="s">
        <v>70</v>
      </c>
      <c r="B95" s="85" t="s">
        <v>33</v>
      </c>
      <c r="C95" s="40" t="s">
        <v>166</v>
      </c>
      <c r="D95" s="12"/>
      <c r="E95" s="12"/>
      <c r="F95" s="12"/>
      <c r="G95" s="12"/>
      <c r="H95" s="12">
        <v>4</v>
      </c>
      <c r="I95" s="12">
        <v>4</v>
      </c>
      <c r="J95" s="12">
        <v>2</v>
      </c>
      <c r="K95" s="12">
        <v>2</v>
      </c>
      <c r="L95" s="12">
        <v>2</v>
      </c>
      <c r="M95" s="12">
        <v>2</v>
      </c>
      <c r="N95" s="12">
        <v>2</v>
      </c>
      <c r="O95" s="12">
        <v>2</v>
      </c>
      <c r="P95" s="12">
        <v>2</v>
      </c>
      <c r="Q95" s="12">
        <v>4</v>
      </c>
      <c r="R95" s="12">
        <v>2</v>
      </c>
      <c r="S95" s="12">
        <v>4</v>
      </c>
      <c r="T95" s="18" t="s">
        <v>77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 t="s">
        <v>50</v>
      </c>
      <c r="AL95" s="12"/>
      <c r="AM95" s="12"/>
      <c r="AN95" s="12" t="s">
        <v>50</v>
      </c>
      <c r="AO95" s="12"/>
      <c r="AP95" s="12"/>
      <c r="AQ95" s="12"/>
      <c r="AR95" s="12"/>
      <c r="AS95" s="12"/>
      <c r="AT95" s="12"/>
      <c r="AU95" s="12"/>
      <c r="AV95" s="12">
        <f t="shared" si="8"/>
        <v>32</v>
      </c>
      <c r="AX95" s="12"/>
      <c r="AY95" s="12"/>
      <c r="AZ95" s="12"/>
      <c r="BA95" s="12"/>
      <c r="BB95" s="12"/>
      <c r="BC95" s="12"/>
      <c r="BD95" s="9"/>
    </row>
    <row r="96" spans="1:56" s="5" customFormat="1" ht="15.75">
      <c r="A96" s="91"/>
      <c r="B96" s="86"/>
      <c r="C96" s="40" t="s">
        <v>167</v>
      </c>
      <c r="D96" s="12"/>
      <c r="E96" s="12"/>
      <c r="F96" s="12"/>
      <c r="G96" s="12"/>
      <c r="H96" s="12">
        <v>2</v>
      </c>
      <c r="I96" s="12">
        <v>2</v>
      </c>
      <c r="J96" s="12">
        <v>1</v>
      </c>
      <c r="K96" s="12">
        <v>1</v>
      </c>
      <c r="L96" s="12">
        <v>1</v>
      </c>
      <c r="M96" s="12">
        <v>1</v>
      </c>
      <c r="N96" s="12">
        <v>1</v>
      </c>
      <c r="O96" s="12">
        <v>2</v>
      </c>
      <c r="P96" s="12">
        <v>1</v>
      </c>
      <c r="Q96" s="12">
        <v>1</v>
      </c>
      <c r="R96" s="12">
        <v>2</v>
      </c>
      <c r="S96" s="12">
        <v>2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>
        <f t="shared" si="8"/>
        <v>17</v>
      </c>
      <c r="AX96" s="12"/>
      <c r="AY96" s="12"/>
      <c r="AZ96" s="12"/>
      <c r="BA96" s="12"/>
      <c r="BB96" s="12"/>
      <c r="BC96" s="12"/>
      <c r="BD96" s="9"/>
    </row>
    <row r="97" spans="1:56" s="5" customFormat="1" ht="21.75">
      <c r="A97" s="91" t="s">
        <v>122</v>
      </c>
      <c r="B97" s="85" t="s">
        <v>49</v>
      </c>
      <c r="C97" s="40" t="s">
        <v>166</v>
      </c>
      <c r="D97" s="12"/>
      <c r="E97" s="12"/>
      <c r="F97" s="12"/>
      <c r="G97" s="12"/>
      <c r="H97" s="12">
        <v>2</v>
      </c>
      <c r="I97" s="12">
        <v>2</v>
      </c>
      <c r="J97" s="12">
        <v>2</v>
      </c>
      <c r="K97" s="12">
        <v>2</v>
      </c>
      <c r="L97" s="12">
        <v>2</v>
      </c>
      <c r="M97" s="12">
        <v>2</v>
      </c>
      <c r="N97" s="12">
        <v>3</v>
      </c>
      <c r="O97" s="12">
        <v>2</v>
      </c>
      <c r="P97" s="12">
        <v>3</v>
      </c>
      <c r="Q97" s="12">
        <v>2</v>
      </c>
      <c r="R97" s="12">
        <v>2</v>
      </c>
      <c r="S97" s="12" t="s">
        <v>99</v>
      </c>
      <c r="T97" s="12"/>
      <c r="U97" s="12"/>
      <c r="V97" s="12">
        <v>1</v>
      </c>
      <c r="W97" s="12">
        <v>2</v>
      </c>
      <c r="X97" s="12">
        <v>2</v>
      </c>
      <c r="Y97" s="12">
        <v>2</v>
      </c>
      <c r="Z97" s="12">
        <v>2</v>
      </c>
      <c r="AA97" s="12">
        <v>2</v>
      </c>
      <c r="AB97" s="12">
        <v>2</v>
      </c>
      <c r="AC97" s="12">
        <v>2</v>
      </c>
      <c r="AD97" s="12">
        <v>2</v>
      </c>
      <c r="AE97" s="12" t="s">
        <v>98</v>
      </c>
      <c r="AF97" s="12"/>
      <c r="AG97" s="12"/>
      <c r="AH97" s="12"/>
      <c r="AI97" s="12"/>
      <c r="AJ97" s="12"/>
      <c r="AK97" s="12" t="s">
        <v>50</v>
      </c>
      <c r="AL97" s="12"/>
      <c r="AM97" s="12"/>
      <c r="AN97" s="12" t="s">
        <v>50</v>
      </c>
      <c r="AO97" s="12"/>
      <c r="AP97" s="12"/>
      <c r="AQ97" s="12"/>
      <c r="AR97" s="12"/>
      <c r="AS97" s="12"/>
      <c r="AT97" s="12"/>
      <c r="AU97" s="12"/>
      <c r="AV97" s="12">
        <f t="shared" si="8"/>
        <v>45</v>
      </c>
      <c r="AX97" s="12"/>
      <c r="AY97" s="12"/>
      <c r="AZ97" s="12"/>
      <c r="BA97" s="12"/>
      <c r="BB97" s="12"/>
      <c r="BC97" s="12"/>
      <c r="BD97" s="9"/>
    </row>
    <row r="98" spans="1:56" s="5" customFormat="1" ht="15.75">
      <c r="A98" s="91"/>
      <c r="B98" s="86"/>
      <c r="C98" s="40" t="s">
        <v>167</v>
      </c>
      <c r="D98" s="12"/>
      <c r="E98" s="12"/>
      <c r="F98" s="12"/>
      <c r="G98" s="12"/>
      <c r="H98" s="12">
        <v>2</v>
      </c>
      <c r="I98" s="12">
        <v>2</v>
      </c>
      <c r="J98" s="12">
        <v>2</v>
      </c>
      <c r="K98" s="12">
        <v>2</v>
      </c>
      <c r="L98" s="12">
        <v>2</v>
      </c>
      <c r="M98" s="12">
        <v>2</v>
      </c>
      <c r="N98" s="12">
        <v>3</v>
      </c>
      <c r="O98" s="12">
        <v>2</v>
      </c>
      <c r="P98" s="12">
        <v>3</v>
      </c>
      <c r="Q98" s="12">
        <v>2</v>
      </c>
      <c r="R98" s="12">
        <v>2</v>
      </c>
      <c r="S98" s="12">
        <v>2</v>
      </c>
      <c r="T98" s="12"/>
      <c r="U98" s="12"/>
      <c r="V98" s="12">
        <v>1</v>
      </c>
      <c r="W98" s="12">
        <v>2</v>
      </c>
      <c r="X98" s="12">
        <v>2</v>
      </c>
      <c r="Y98" s="12">
        <v>2</v>
      </c>
      <c r="Z98" s="12">
        <v>2</v>
      </c>
      <c r="AA98" s="12">
        <v>2</v>
      </c>
      <c r="AB98" s="12">
        <v>2</v>
      </c>
      <c r="AC98" s="12">
        <v>2</v>
      </c>
      <c r="AD98" s="12">
        <v>2</v>
      </c>
      <c r="AE98" s="12">
        <v>2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>
        <f t="shared" si="8"/>
        <v>45</v>
      </c>
      <c r="AX98" s="12"/>
      <c r="AY98" s="12"/>
      <c r="AZ98" s="12"/>
      <c r="BA98" s="12"/>
      <c r="BB98" s="12"/>
      <c r="BC98" s="12"/>
      <c r="BD98" s="9"/>
    </row>
    <row r="99" spans="1:56" s="5" customFormat="1" ht="15.75">
      <c r="A99" s="22" t="s">
        <v>127</v>
      </c>
      <c r="B99" s="6" t="s">
        <v>128</v>
      </c>
      <c r="C99" s="4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X99" s="12"/>
      <c r="AY99" s="12"/>
      <c r="AZ99" s="12"/>
      <c r="BA99" s="12"/>
      <c r="BB99" s="12"/>
      <c r="BC99" s="12"/>
      <c r="BD99" s="9"/>
    </row>
    <row r="100" spans="1:56" s="5" customFormat="1" ht="21">
      <c r="A100" s="22" t="s">
        <v>129</v>
      </c>
      <c r="B100" s="7" t="s">
        <v>130</v>
      </c>
      <c r="C100" s="4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 t="s">
        <v>50</v>
      </c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8">
        <f>68+32+68</f>
        <v>168</v>
      </c>
      <c r="AX100" s="12"/>
      <c r="AY100" s="12"/>
      <c r="AZ100" s="12"/>
      <c r="BA100" s="12"/>
      <c r="BB100" s="12"/>
      <c r="BC100" s="12"/>
      <c r="BD100" s="9"/>
    </row>
    <row r="101" spans="1:56" s="5" customFormat="1" ht="15.75">
      <c r="A101" s="91" t="s">
        <v>155</v>
      </c>
      <c r="B101" s="85" t="s">
        <v>57</v>
      </c>
      <c r="C101" s="40" t="s">
        <v>166</v>
      </c>
      <c r="D101" s="12"/>
      <c r="E101" s="12"/>
      <c r="F101" s="12"/>
      <c r="G101" s="12"/>
      <c r="H101" s="12">
        <v>6</v>
      </c>
      <c r="I101" s="12">
        <v>6</v>
      </c>
      <c r="J101" s="12">
        <v>6</v>
      </c>
      <c r="K101" s="12">
        <v>6</v>
      </c>
      <c r="L101" s="12">
        <v>6</v>
      </c>
      <c r="M101" s="12">
        <v>6</v>
      </c>
      <c r="N101" s="12">
        <v>8</v>
      </c>
      <c r="O101" s="12">
        <v>8</v>
      </c>
      <c r="P101" s="12">
        <v>6</v>
      </c>
      <c r="Q101" s="12">
        <v>6</v>
      </c>
      <c r="R101" s="12" t="s">
        <v>97</v>
      </c>
      <c r="S101" s="12"/>
      <c r="T101" s="18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 t="s">
        <v>50</v>
      </c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>
        <f t="shared" si="8"/>
        <v>68</v>
      </c>
      <c r="AX101" s="12"/>
      <c r="AY101" s="12"/>
      <c r="AZ101" s="12"/>
      <c r="BA101" s="12"/>
      <c r="BB101" s="12"/>
      <c r="BC101" s="12"/>
      <c r="BD101" s="9"/>
    </row>
    <row r="102" spans="1:56" s="5" customFormat="1" ht="15.75">
      <c r="A102" s="91"/>
      <c r="B102" s="86"/>
      <c r="C102" s="40" t="s">
        <v>167</v>
      </c>
      <c r="D102" s="12"/>
      <c r="E102" s="12"/>
      <c r="F102" s="12"/>
      <c r="G102" s="12"/>
      <c r="H102" s="12">
        <v>3</v>
      </c>
      <c r="I102" s="12">
        <v>3</v>
      </c>
      <c r="J102" s="12">
        <v>3</v>
      </c>
      <c r="K102" s="12">
        <v>3</v>
      </c>
      <c r="L102" s="12">
        <v>3</v>
      </c>
      <c r="M102" s="12">
        <v>3</v>
      </c>
      <c r="N102" s="12">
        <v>3</v>
      </c>
      <c r="O102" s="12">
        <v>3</v>
      </c>
      <c r="P102" s="12">
        <v>3</v>
      </c>
      <c r="Q102" s="12">
        <v>3</v>
      </c>
      <c r="R102" s="12">
        <v>2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>
        <f t="shared" si="8"/>
        <v>32</v>
      </c>
      <c r="AX102" s="12"/>
      <c r="AY102" s="12"/>
      <c r="AZ102" s="12"/>
      <c r="BA102" s="12"/>
      <c r="BB102" s="12"/>
      <c r="BC102" s="12"/>
      <c r="BD102" s="9"/>
    </row>
    <row r="103" spans="1:56" s="5" customFormat="1" ht="15.75">
      <c r="A103" s="87" t="s">
        <v>156</v>
      </c>
      <c r="B103" s="85" t="s">
        <v>58</v>
      </c>
      <c r="C103" s="40" t="s">
        <v>166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>
        <v>2</v>
      </c>
      <c r="W103" s="12">
        <v>4</v>
      </c>
      <c r="X103" s="12">
        <v>2</v>
      </c>
      <c r="Y103" s="12">
        <v>4</v>
      </c>
      <c r="Z103" s="12">
        <v>4</v>
      </c>
      <c r="AA103" s="12">
        <v>4</v>
      </c>
      <c r="AB103" s="12">
        <v>4</v>
      </c>
      <c r="AC103" s="12">
        <v>4</v>
      </c>
      <c r="AD103" s="12">
        <v>4</v>
      </c>
      <c r="AE103" s="12"/>
      <c r="AF103" s="12"/>
      <c r="AG103" s="12"/>
      <c r="AH103" s="12"/>
      <c r="AI103" s="12"/>
      <c r="AJ103" s="12"/>
      <c r="AK103" s="12" t="s">
        <v>50</v>
      </c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>
        <f t="shared" si="8"/>
        <v>32</v>
      </c>
      <c r="AX103" s="12"/>
      <c r="AY103" s="12"/>
      <c r="AZ103" s="12"/>
      <c r="BA103" s="12"/>
      <c r="BB103" s="12"/>
      <c r="BC103" s="12"/>
      <c r="BD103" s="9"/>
    </row>
    <row r="104" spans="1:56" s="5" customFormat="1" ht="15.75">
      <c r="A104" s="88"/>
      <c r="B104" s="86"/>
      <c r="C104" s="40" t="s">
        <v>167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>
        <v>1</v>
      </c>
      <c r="W104" s="12">
        <v>2</v>
      </c>
      <c r="X104" s="12">
        <v>1</v>
      </c>
      <c r="Y104" s="12">
        <v>2</v>
      </c>
      <c r="Z104" s="12">
        <v>2</v>
      </c>
      <c r="AA104" s="12">
        <v>2</v>
      </c>
      <c r="AB104" s="12">
        <v>2</v>
      </c>
      <c r="AC104" s="12">
        <v>2</v>
      </c>
      <c r="AD104" s="12">
        <v>2</v>
      </c>
      <c r="AE104" s="12"/>
      <c r="AF104" s="12"/>
      <c r="AG104" s="12"/>
      <c r="AH104" s="12"/>
      <c r="AI104" s="12"/>
      <c r="AJ104" s="12"/>
      <c r="AK104" s="12" t="s">
        <v>50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>
        <f t="shared" si="8"/>
        <v>16</v>
      </c>
      <c r="AX104" s="12"/>
      <c r="AY104" s="12"/>
      <c r="AZ104" s="12"/>
      <c r="BA104" s="12"/>
      <c r="BB104" s="12"/>
      <c r="BC104" s="12"/>
      <c r="BD104" s="9"/>
    </row>
    <row r="105" spans="1:56" s="5" customFormat="1" ht="15.75">
      <c r="A105" s="87" t="s">
        <v>157</v>
      </c>
      <c r="B105" s="85" t="s">
        <v>93</v>
      </c>
      <c r="C105" s="40" t="s">
        <v>166</v>
      </c>
      <c r="D105" s="12"/>
      <c r="E105" s="12"/>
      <c r="F105" s="12"/>
      <c r="G105" s="12"/>
      <c r="H105" s="12">
        <v>6</v>
      </c>
      <c r="I105" s="12">
        <v>6</v>
      </c>
      <c r="J105" s="12">
        <v>6</v>
      </c>
      <c r="K105" s="12">
        <v>8</v>
      </c>
      <c r="L105" s="12">
        <v>8</v>
      </c>
      <c r="M105" s="12">
        <v>8</v>
      </c>
      <c r="N105" s="12">
        <v>4</v>
      </c>
      <c r="O105" s="12">
        <v>6</v>
      </c>
      <c r="P105" s="12">
        <v>4</v>
      </c>
      <c r="Q105" s="12">
        <v>6</v>
      </c>
      <c r="R105" s="12" t="s">
        <v>106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>
        <f t="shared" si="8"/>
        <v>68</v>
      </c>
      <c r="AX105" s="12"/>
      <c r="AY105" s="12"/>
      <c r="AZ105" s="12"/>
      <c r="BA105" s="12"/>
      <c r="BB105" s="12"/>
      <c r="BC105" s="12"/>
      <c r="BD105" s="9"/>
    </row>
    <row r="106" spans="1:56" s="5" customFormat="1" ht="15.75">
      <c r="A106" s="88"/>
      <c r="B106" s="86"/>
      <c r="C106" s="40" t="s">
        <v>167</v>
      </c>
      <c r="D106" s="12"/>
      <c r="E106" s="12"/>
      <c r="F106" s="12"/>
      <c r="G106" s="12"/>
      <c r="H106" s="12">
        <v>3</v>
      </c>
      <c r="I106" s="12">
        <v>3</v>
      </c>
      <c r="J106" s="12">
        <v>3</v>
      </c>
      <c r="K106" s="12">
        <v>4</v>
      </c>
      <c r="L106" s="12">
        <v>4</v>
      </c>
      <c r="M106" s="12">
        <v>4</v>
      </c>
      <c r="N106" s="12">
        <v>2</v>
      </c>
      <c r="O106" s="12">
        <v>3</v>
      </c>
      <c r="P106" s="12">
        <v>2</v>
      </c>
      <c r="Q106" s="12">
        <v>3</v>
      </c>
      <c r="R106" s="12">
        <v>3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>
        <f t="shared" si="8"/>
        <v>34</v>
      </c>
      <c r="AX106" s="12"/>
      <c r="AY106" s="12"/>
      <c r="AZ106" s="12"/>
      <c r="BA106" s="12"/>
      <c r="BB106" s="12"/>
      <c r="BC106" s="12"/>
      <c r="BD106" s="9"/>
    </row>
    <row r="107" spans="1:56" s="5" customFormat="1" ht="15.75">
      <c r="A107" s="22" t="s">
        <v>138</v>
      </c>
      <c r="B107" s="7" t="s">
        <v>148</v>
      </c>
      <c r="C107" s="40"/>
      <c r="D107" s="12"/>
      <c r="E107" s="12"/>
      <c r="F107" s="12"/>
      <c r="G107" s="12" t="s">
        <v>50</v>
      </c>
      <c r="H107" s="12" t="s">
        <v>50</v>
      </c>
      <c r="I107" s="12" t="s">
        <v>50</v>
      </c>
      <c r="J107" s="12" t="s">
        <v>50</v>
      </c>
      <c r="K107" s="12" t="s">
        <v>50</v>
      </c>
      <c r="L107" s="12" t="s">
        <v>50</v>
      </c>
      <c r="M107" s="12" t="s">
        <v>50</v>
      </c>
      <c r="N107" s="12" t="s">
        <v>50</v>
      </c>
      <c r="O107" s="12" t="s">
        <v>50</v>
      </c>
      <c r="P107" s="12" t="s">
        <v>50</v>
      </c>
      <c r="Q107" s="12" t="s">
        <v>50</v>
      </c>
      <c r="R107" s="12" t="s">
        <v>50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 t="s">
        <v>50</v>
      </c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>
        <f t="shared" si="8"/>
        <v>0</v>
      </c>
      <c r="AX107" s="12"/>
      <c r="AY107" s="12"/>
      <c r="AZ107" s="12"/>
      <c r="BA107" s="12"/>
      <c r="BB107" s="12"/>
      <c r="BC107" s="12"/>
      <c r="BD107" s="9"/>
    </row>
    <row r="108" spans="1:56" s="5" customFormat="1" ht="21">
      <c r="A108" s="7" t="s">
        <v>79</v>
      </c>
      <c r="B108" s="7" t="s">
        <v>73</v>
      </c>
      <c r="C108" s="4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 t="s">
        <v>50</v>
      </c>
      <c r="AL108" s="12"/>
      <c r="AM108" s="12"/>
      <c r="AN108" s="12" t="s">
        <v>50</v>
      </c>
      <c r="AO108" s="12"/>
      <c r="AP108" s="12"/>
      <c r="AQ108" s="12"/>
      <c r="AR108" s="12"/>
      <c r="AS108" s="12"/>
      <c r="AT108" s="12"/>
      <c r="AU108" s="12"/>
      <c r="AV108" s="18">
        <f>352+72</f>
        <v>424</v>
      </c>
      <c r="AX108" s="12"/>
      <c r="AY108" s="12"/>
      <c r="AZ108" s="12"/>
      <c r="BA108" s="12"/>
      <c r="BB108" s="12"/>
      <c r="BC108" s="12"/>
      <c r="BD108" s="9"/>
    </row>
    <row r="109" spans="1:56" s="5" customFormat="1" ht="15.75">
      <c r="A109" s="89" t="s">
        <v>158</v>
      </c>
      <c r="B109" s="85" t="s">
        <v>115</v>
      </c>
      <c r="C109" s="40" t="s">
        <v>166</v>
      </c>
      <c r="D109" s="12"/>
      <c r="E109" s="12"/>
      <c r="F109" s="12"/>
      <c r="G109" s="12"/>
      <c r="H109" s="12">
        <v>14</v>
      </c>
      <c r="I109" s="12">
        <v>14</v>
      </c>
      <c r="J109" s="12">
        <v>16</v>
      </c>
      <c r="K109" s="12">
        <v>14</v>
      </c>
      <c r="L109" s="12">
        <v>14</v>
      </c>
      <c r="M109" s="12">
        <v>14</v>
      </c>
      <c r="N109" s="12">
        <v>14</v>
      </c>
      <c r="O109" s="12">
        <v>14</v>
      </c>
      <c r="P109" s="12">
        <v>16</v>
      </c>
      <c r="Q109" s="12">
        <v>14</v>
      </c>
      <c r="R109" s="12">
        <v>18</v>
      </c>
      <c r="S109" s="12" t="s">
        <v>105</v>
      </c>
      <c r="T109" s="12"/>
      <c r="U109" s="12"/>
      <c r="V109" s="12">
        <v>20</v>
      </c>
      <c r="W109" s="12">
        <v>18</v>
      </c>
      <c r="X109" s="12">
        <v>20</v>
      </c>
      <c r="Y109" s="12">
        <v>18</v>
      </c>
      <c r="Z109" s="12">
        <v>18</v>
      </c>
      <c r="AA109" s="12">
        <v>16</v>
      </c>
      <c r="AB109" s="12">
        <v>16</v>
      </c>
      <c r="AC109" s="12">
        <v>16</v>
      </c>
      <c r="AD109" s="12">
        <v>16</v>
      </c>
      <c r="AE109" s="12">
        <v>16</v>
      </c>
      <c r="AF109" s="12"/>
      <c r="AG109" s="12"/>
      <c r="AH109" s="12"/>
      <c r="AI109" s="12"/>
      <c r="AJ109" s="18" t="s">
        <v>103</v>
      </c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 t="s">
        <v>50</v>
      </c>
      <c r="AV109" s="12">
        <f t="shared" si="8"/>
        <v>352</v>
      </c>
      <c r="AX109" s="12"/>
      <c r="AY109" s="12"/>
      <c r="AZ109" s="12"/>
      <c r="BA109" s="12"/>
      <c r="BB109" s="12"/>
      <c r="BC109" s="12"/>
      <c r="BD109" s="9"/>
    </row>
    <row r="110" spans="1:56" s="5" customFormat="1" ht="15.75">
      <c r="A110" s="89"/>
      <c r="B110" s="86"/>
      <c r="C110" s="40" t="s">
        <v>167</v>
      </c>
      <c r="D110" s="12"/>
      <c r="E110" s="12"/>
      <c r="F110" s="12"/>
      <c r="G110" s="12"/>
      <c r="H110" s="12">
        <v>7</v>
      </c>
      <c r="I110" s="12">
        <v>7</v>
      </c>
      <c r="J110" s="12">
        <v>8</v>
      </c>
      <c r="K110" s="12">
        <v>7</v>
      </c>
      <c r="L110" s="12">
        <v>7</v>
      </c>
      <c r="M110" s="12">
        <v>7</v>
      </c>
      <c r="N110" s="12">
        <v>7</v>
      </c>
      <c r="O110" s="12">
        <v>7</v>
      </c>
      <c r="P110" s="12">
        <v>8</v>
      </c>
      <c r="Q110" s="12">
        <v>7</v>
      </c>
      <c r="R110" s="12">
        <v>9</v>
      </c>
      <c r="S110" s="12">
        <v>8</v>
      </c>
      <c r="T110" s="12"/>
      <c r="U110" s="12"/>
      <c r="V110" s="12">
        <v>10</v>
      </c>
      <c r="W110" s="12">
        <v>9</v>
      </c>
      <c r="X110" s="12">
        <v>10</v>
      </c>
      <c r="Y110" s="12">
        <v>9</v>
      </c>
      <c r="Z110" s="12">
        <v>9</v>
      </c>
      <c r="AA110" s="12">
        <v>8</v>
      </c>
      <c r="AB110" s="12">
        <v>8</v>
      </c>
      <c r="AC110" s="12">
        <v>8</v>
      </c>
      <c r="AD110" s="12">
        <v>8</v>
      </c>
      <c r="AE110" s="12">
        <v>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>
        <f t="shared" si="8"/>
        <v>176</v>
      </c>
      <c r="AX110" s="12"/>
      <c r="AY110" s="12"/>
      <c r="AZ110" s="12"/>
      <c r="BA110" s="12"/>
      <c r="BB110" s="12"/>
      <c r="BC110" s="12"/>
      <c r="BD110" s="9"/>
    </row>
    <row r="111" spans="1:56" s="5" customFormat="1" ht="15.75">
      <c r="A111" s="36" t="s">
        <v>159</v>
      </c>
      <c r="B111" s="34" t="s">
        <v>96</v>
      </c>
      <c r="C111" s="4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8"/>
      <c r="V111" s="12"/>
      <c r="W111" s="12" t="s">
        <v>50</v>
      </c>
      <c r="X111" s="12" t="s">
        <v>50</v>
      </c>
      <c r="Y111" s="12" t="s">
        <v>50</v>
      </c>
      <c r="Z111" s="12" t="s">
        <v>50</v>
      </c>
      <c r="AA111" s="12" t="s">
        <v>50</v>
      </c>
      <c r="AB111" s="12"/>
      <c r="AC111" s="12"/>
      <c r="AD111" s="12"/>
      <c r="AE111" s="12"/>
      <c r="AF111" s="12">
        <v>18</v>
      </c>
      <c r="AG111" s="12">
        <v>18</v>
      </c>
      <c r="AH111" s="12">
        <v>18</v>
      </c>
      <c r="AI111" s="12">
        <v>18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>
        <f t="shared" si="8"/>
        <v>72</v>
      </c>
      <c r="AX111" s="12"/>
      <c r="AY111" s="12"/>
      <c r="AZ111" s="12"/>
      <c r="BA111" s="12"/>
      <c r="BB111" s="12"/>
      <c r="BC111" s="12"/>
      <c r="BD111" s="9"/>
    </row>
    <row r="112" spans="1:56" s="5" customFormat="1" ht="31.5">
      <c r="A112" s="7" t="s">
        <v>94</v>
      </c>
      <c r="B112" s="38" t="s">
        <v>95</v>
      </c>
      <c r="C112" s="4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8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8">
        <v>108</v>
      </c>
      <c r="AX112" s="12"/>
      <c r="AY112" s="12"/>
      <c r="AZ112" s="12"/>
      <c r="BA112" s="12"/>
      <c r="BB112" s="12"/>
      <c r="BC112" s="12"/>
      <c r="BD112" s="9"/>
    </row>
    <row r="113" spans="1:56" s="5" customFormat="1" ht="21.75">
      <c r="A113" s="36" t="s">
        <v>160</v>
      </c>
      <c r="B113" s="34" t="s">
        <v>96</v>
      </c>
      <c r="C113" s="40"/>
      <c r="D113" s="12"/>
      <c r="E113" s="12">
        <v>36</v>
      </c>
      <c r="F113" s="12">
        <v>36</v>
      </c>
      <c r="G113" s="12" t="s">
        <v>107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8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>
        <v>108</v>
      </c>
      <c r="AX113" s="12"/>
      <c r="AY113" s="12"/>
      <c r="AZ113" s="12"/>
      <c r="BA113" s="12"/>
      <c r="BB113" s="12"/>
      <c r="BC113" s="12"/>
      <c r="BD113" s="9"/>
    </row>
    <row r="114" spans="1:56" s="5" customFormat="1" ht="15.75">
      <c r="A114" s="90" t="s">
        <v>161</v>
      </c>
      <c r="B114" s="90" t="s">
        <v>116</v>
      </c>
      <c r="C114" s="40" t="s">
        <v>166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13</v>
      </c>
      <c r="W114" s="12">
        <v>12</v>
      </c>
      <c r="X114" s="12">
        <v>12</v>
      </c>
      <c r="Y114" s="12">
        <v>12</v>
      </c>
      <c r="Z114" s="12">
        <v>12</v>
      </c>
      <c r="AA114" s="12">
        <v>14</v>
      </c>
      <c r="AB114" s="12">
        <v>14</v>
      </c>
      <c r="AC114" s="12">
        <v>14</v>
      </c>
      <c r="AD114" s="12">
        <v>14</v>
      </c>
      <c r="AE114" s="12"/>
      <c r="AF114" s="12" t="s">
        <v>50</v>
      </c>
      <c r="AG114" s="12" t="s">
        <v>50</v>
      </c>
      <c r="AH114" s="12" t="s">
        <v>50</v>
      </c>
      <c r="AI114" s="12"/>
      <c r="AJ114" s="18" t="s">
        <v>103</v>
      </c>
      <c r="AK114" s="12" t="s">
        <v>50</v>
      </c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>
        <f t="shared" si="8"/>
        <v>117</v>
      </c>
      <c r="AX114" s="12"/>
      <c r="AY114" s="12"/>
      <c r="AZ114" s="12"/>
      <c r="BA114" s="12"/>
      <c r="BB114" s="12"/>
      <c r="BC114" s="12"/>
      <c r="BD114" s="9"/>
    </row>
    <row r="115" spans="1:56" s="5" customFormat="1" ht="15.75">
      <c r="A115" s="90"/>
      <c r="B115" s="90"/>
      <c r="C115" s="40" t="s">
        <v>167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6</v>
      </c>
      <c r="W115" s="12">
        <v>6</v>
      </c>
      <c r="X115" s="12">
        <v>6</v>
      </c>
      <c r="Y115" s="12">
        <v>6</v>
      </c>
      <c r="Z115" s="12">
        <v>6</v>
      </c>
      <c r="AA115" s="12">
        <v>7</v>
      </c>
      <c r="AB115" s="12">
        <v>7</v>
      </c>
      <c r="AC115" s="12">
        <v>7</v>
      </c>
      <c r="AD115" s="12">
        <v>7</v>
      </c>
      <c r="AE115" s="12"/>
      <c r="AF115" s="12" t="s">
        <v>50</v>
      </c>
      <c r="AG115" s="12" t="s">
        <v>50</v>
      </c>
      <c r="AH115" s="12" t="s">
        <v>50</v>
      </c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>
        <f t="shared" si="8"/>
        <v>58</v>
      </c>
      <c r="AX115" s="12"/>
      <c r="AY115" s="12"/>
      <c r="AZ115" s="12"/>
      <c r="BA115" s="12"/>
      <c r="BB115" s="12"/>
      <c r="BC115" s="12"/>
      <c r="BD115" s="9"/>
    </row>
    <row r="116" spans="1:56" s="5" customFormat="1" ht="33.75">
      <c r="A116" s="36" t="s">
        <v>162</v>
      </c>
      <c r="B116" s="36" t="s">
        <v>109</v>
      </c>
      <c r="C116" s="4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8">
        <f>72</f>
        <v>72</v>
      </c>
      <c r="AX116" s="12"/>
      <c r="AY116" s="12"/>
      <c r="AZ116" s="12"/>
      <c r="BA116" s="12"/>
      <c r="BB116" s="12"/>
      <c r="BC116" s="12"/>
      <c r="BD116" s="9"/>
    </row>
    <row r="117" spans="1:56" s="5" customFormat="1" ht="22.5">
      <c r="A117" s="22" t="s">
        <v>163</v>
      </c>
      <c r="B117" s="36" t="s">
        <v>117</v>
      </c>
      <c r="C117" s="4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>
        <v>18</v>
      </c>
      <c r="AG117" s="12">
        <v>18</v>
      </c>
      <c r="AH117" s="12">
        <v>18</v>
      </c>
      <c r="AI117" s="12">
        <v>18</v>
      </c>
      <c r="AJ117" s="12"/>
      <c r="AK117" s="12"/>
      <c r="AL117" s="12"/>
      <c r="AM117" s="12" t="s">
        <v>50</v>
      </c>
      <c r="AN117" s="12" t="s">
        <v>50</v>
      </c>
      <c r="AO117" s="12"/>
      <c r="AP117" s="12"/>
      <c r="AQ117" s="12"/>
      <c r="AR117" s="12"/>
      <c r="AS117" s="12"/>
      <c r="AT117" s="12"/>
      <c r="AU117" s="12"/>
      <c r="AV117" s="12">
        <f t="shared" si="8"/>
        <v>72</v>
      </c>
      <c r="AX117" s="12"/>
      <c r="AY117" s="12"/>
      <c r="AZ117" s="12"/>
      <c r="BA117" s="12"/>
      <c r="BB117" s="12"/>
      <c r="BC117" s="12"/>
      <c r="BD117" s="9"/>
    </row>
    <row r="118" spans="1:56" s="5" customFormat="1" ht="15.75">
      <c r="A118" s="22" t="s">
        <v>80</v>
      </c>
      <c r="B118" s="7" t="s">
        <v>81</v>
      </c>
      <c r="C118" s="40"/>
      <c r="D118" s="12"/>
      <c r="E118" s="12"/>
      <c r="F118" s="12"/>
      <c r="G118" s="12" t="s">
        <v>50</v>
      </c>
      <c r="H118" s="12" t="s">
        <v>50</v>
      </c>
      <c r="I118" s="12" t="s">
        <v>50</v>
      </c>
      <c r="J118" s="12" t="s">
        <v>50</v>
      </c>
      <c r="K118" s="12" t="s">
        <v>50</v>
      </c>
      <c r="L118" s="12" t="s">
        <v>50</v>
      </c>
      <c r="M118" s="12" t="s">
        <v>50</v>
      </c>
      <c r="N118" s="12" t="s">
        <v>50</v>
      </c>
      <c r="O118" s="12" t="s">
        <v>50</v>
      </c>
      <c r="P118" s="12" t="s">
        <v>50</v>
      </c>
      <c r="Q118" s="12" t="s">
        <v>50</v>
      </c>
      <c r="R118" s="12" t="s">
        <v>50</v>
      </c>
      <c r="S118" s="12" t="s">
        <v>50</v>
      </c>
      <c r="T118" s="12"/>
      <c r="U118" s="12"/>
      <c r="V118" s="12"/>
      <c r="W118" s="18" t="s">
        <v>50</v>
      </c>
      <c r="X118" s="8" t="s">
        <v>50</v>
      </c>
      <c r="Y118" s="12" t="s">
        <v>50</v>
      </c>
      <c r="Z118" s="12"/>
      <c r="AA118" s="12" t="s">
        <v>50</v>
      </c>
      <c r="AB118" s="12"/>
      <c r="AC118" s="12"/>
      <c r="AD118" s="18"/>
      <c r="AE118" s="18"/>
      <c r="AF118" s="18"/>
      <c r="AG118" s="18"/>
      <c r="AH118" s="18"/>
      <c r="AI118" s="18"/>
      <c r="AJ118" s="18"/>
      <c r="AK118" s="12">
        <v>36</v>
      </c>
      <c r="AL118" s="12">
        <v>36</v>
      </c>
      <c r="AM118" s="12">
        <v>36</v>
      </c>
      <c r="AN118" s="12">
        <v>36</v>
      </c>
      <c r="AO118" s="12"/>
      <c r="AP118" s="12"/>
      <c r="AQ118" s="12"/>
      <c r="AR118" s="12" t="s">
        <v>50</v>
      </c>
      <c r="AS118" s="18" t="s">
        <v>108</v>
      </c>
      <c r="AT118" s="18" t="s">
        <v>108</v>
      </c>
      <c r="AU118" s="18"/>
      <c r="AV118" s="18">
        <f t="shared" si="8"/>
        <v>144</v>
      </c>
      <c r="AX118" s="18"/>
      <c r="AY118" s="18"/>
      <c r="AZ118" s="18"/>
      <c r="BA118" s="18"/>
      <c r="BB118" s="18"/>
      <c r="BC118" s="18"/>
      <c r="BD118" s="9"/>
    </row>
    <row r="119" spans="1:56" s="5" customFormat="1" ht="15.75">
      <c r="A119" s="8"/>
      <c r="B119" s="82" t="s">
        <v>62</v>
      </c>
      <c r="C119" s="82"/>
      <c r="D119" s="18">
        <f>SUM(D93:D118)</f>
        <v>0</v>
      </c>
      <c r="E119" s="18">
        <f>SUM(E93:E118)</f>
        <v>36</v>
      </c>
      <c r="F119" s="18">
        <f>SUM(F93:F118)</f>
        <v>36</v>
      </c>
      <c r="G119" s="18">
        <v>36</v>
      </c>
      <c r="H119" s="18">
        <f aca="true" t="shared" si="9" ref="H119:Q119">H93+H95+H97+H101+H109+H105</f>
        <v>36</v>
      </c>
      <c r="I119" s="18">
        <f t="shared" si="9"/>
        <v>36</v>
      </c>
      <c r="J119" s="18">
        <f t="shared" si="9"/>
        <v>36</v>
      </c>
      <c r="K119" s="18">
        <f t="shared" si="9"/>
        <v>36</v>
      </c>
      <c r="L119" s="18">
        <f t="shared" si="9"/>
        <v>36</v>
      </c>
      <c r="M119" s="18">
        <f t="shared" si="9"/>
        <v>36</v>
      </c>
      <c r="N119" s="18">
        <f t="shared" si="9"/>
        <v>36</v>
      </c>
      <c r="O119" s="18">
        <f t="shared" si="9"/>
        <v>36</v>
      </c>
      <c r="P119" s="18">
        <f t="shared" si="9"/>
        <v>36</v>
      </c>
      <c r="Q119" s="18">
        <f t="shared" si="9"/>
        <v>36</v>
      </c>
      <c r="R119" s="18">
        <v>36</v>
      </c>
      <c r="S119" s="18">
        <v>36</v>
      </c>
      <c r="T119" s="18">
        <v>0</v>
      </c>
      <c r="U119" s="18"/>
      <c r="V119" s="18">
        <f>V103+V109+V114+V97</f>
        <v>36</v>
      </c>
      <c r="W119" s="18">
        <f aca="true" t="shared" si="10" ref="W119:AD119">W97+W103+W109+W114</f>
        <v>36</v>
      </c>
      <c r="X119" s="18">
        <f t="shared" si="10"/>
        <v>36</v>
      </c>
      <c r="Y119" s="18">
        <f t="shared" si="10"/>
        <v>36</v>
      </c>
      <c r="Z119" s="18">
        <f t="shared" si="10"/>
        <v>36</v>
      </c>
      <c r="AA119" s="18">
        <f t="shared" si="10"/>
        <v>36</v>
      </c>
      <c r="AB119" s="18">
        <f t="shared" si="10"/>
        <v>36</v>
      </c>
      <c r="AC119" s="18">
        <f t="shared" si="10"/>
        <v>36</v>
      </c>
      <c r="AD119" s="18">
        <f t="shared" si="10"/>
        <v>36</v>
      </c>
      <c r="AE119" s="18">
        <v>36</v>
      </c>
      <c r="AF119" s="18">
        <f>AF111+AF117</f>
        <v>36</v>
      </c>
      <c r="AG119" s="18">
        <f>AG111+AG117</f>
        <v>36</v>
      </c>
      <c r="AH119" s="18">
        <f>AH111+AH117</f>
        <v>36</v>
      </c>
      <c r="AI119" s="18">
        <f>AI111+AI117</f>
        <v>36</v>
      </c>
      <c r="AJ119" s="18">
        <f aca="true" t="shared" si="11" ref="AJ119:AP119">SUM(AJ114:AJ118)</f>
        <v>0</v>
      </c>
      <c r="AK119" s="18">
        <f t="shared" si="11"/>
        <v>36</v>
      </c>
      <c r="AL119" s="18">
        <f t="shared" si="11"/>
        <v>36</v>
      </c>
      <c r="AM119" s="18">
        <f t="shared" si="11"/>
        <v>36</v>
      </c>
      <c r="AN119" s="18">
        <f t="shared" si="11"/>
        <v>36</v>
      </c>
      <c r="AO119" s="18">
        <f t="shared" si="11"/>
        <v>0</v>
      </c>
      <c r="AP119" s="18">
        <f t="shared" si="11"/>
        <v>0</v>
      </c>
      <c r="AQ119" s="18">
        <f>SUM(AQ93:AQ118)</f>
        <v>0</v>
      </c>
      <c r="AR119" s="18">
        <f>SUM(AR93:AR118)</f>
        <v>0</v>
      </c>
      <c r="AS119" s="18">
        <f>SUM(AS93:AS118)</f>
        <v>0</v>
      </c>
      <c r="AT119" s="18">
        <f>SUM(AT93:AT118)</f>
        <v>0</v>
      </c>
      <c r="AU119" s="18">
        <f>SUM(AU93:AU118)</f>
        <v>0</v>
      </c>
      <c r="AV119" s="18">
        <f>SUM(D119:AU119)</f>
        <v>1188</v>
      </c>
      <c r="AW119" s="5">
        <f>AV93+AV95+AV97+AV101+AV103+AV105+AV109+AV111+AV114+AV117+AV118</f>
        <v>0</v>
      </c>
      <c r="AX119" s="18"/>
      <c r="AY119" s="18"/>
      <c r="AZ119" s="18"/>
      <c r="BA119" s="18"/>
      <c r="BB119" s="18"/>
      <c r="BC119" s="18"/>
      <c r="BD119" s="9"/>
    </row>
    <row r="120" spans="1:57" s="5" customFormat="1" ht="15.75">
      <c r="A120" s="8"/>
      <c r="B120" s="82" t="s">
        <v>63</v>
      </c>
      <c r="C120" s="82"/>
      <c r="D120" s="25">
        <f aca="true" t="shared" si="12" ref="D120:AS120">D119*(1+42%)</f>
        <v>0</v>
      </c>
      <c r="E120" s="25">
        <f t="shared" si="12"/>
        <v>51.12</v>
      </c>
      <c r="F120" s="25">
        <f t="shared" si="12"/>
        <v>51.12</v>
      </c>
      <c r="G120" s="25">
        <f t="shared" si="12"/>
        <v>51.12</v>
      </c>
      <c r="H120" s="25">
        <f t="shared" si="12"/>
        <v>51.12</v>
      </c>
      <c r="I120" s="25">
        <f t="shared" si="12"/>
        <v>51.12</v>
      </c>
      <c r="J120" s="25">
        <f t="shared" si="12"/>
        <v>51.12</v>
      </c>
      <c r="K120" s="25">
        <f t="shared" si="12"/>
        <v>51.12</v>
      </c>
      <c r="L120" s="25">
        <f t="shared" si="12"/>
        <v>51.12</v>
      </c>
      <c r="M120" s="25">
        <f t="shared" si="12"/>
        <v>51.12</v>
      </c>
      <c r="N120" s="25">
        <f t="shared" si="12"/>
        <v>51.12</v>
      </c>
      <c r="O120" s="25">
        <f t="shared" si="12"/>
        <v>51.12</v>
      </c>
      <c r="P120" s="25">
        <f t="shared" si="12"/>
        <v>51.12</v>
      </c>
      <c r="Q120" s="25">
        <f t="shared" si="12"/>
        <v>51.12</v>
      </c>
      <c r="R120" s="25">
        <f t="shared" si="12"/>
        <v>51.12</v>
      </c>
      <c r="S120" s="25">
        <f t="shared" si="12"/>
        <v>51.12</v>
      </c>
      <c r="T120" s="25">
        <f t="shared" si="12"/>
        <v>0</v>
      </c>
      <c r="U120" s="25">
        <f t="shared" si="12"/>
        <v>0</v>
      </c>
      <c r="V120" s="25">
        <f t="shared" si="12"/>
        <v>51.12</v>
      </c>
      <c r="W120" s="25">
        <f t="shared" si="12"/>
        <v>51.12</v>
      </c>
      <c r="X120" s="25">
        <f t="shared" si="12"/>
        <v>51.12</v>
      </c>
      <c r="Y120" s="25">
        <f t="shared" si="12"/>
        <v>51.12</v>
      </c>
      <c r="Z120" s="25">
        <f t="shared" si="12"/>
        <v>51.12</v>
      </c>
      <c r="AA120" s="25">
        <f t="shared" si="12"/>
        <v>51.12</v>
      </c>
      <c r="AB120" s="25">
        <f t="shared" si="12"/>
        <v>51.12</v>
      </c>
      <c r="AC120" s="25">
        <f t="shared" si="12"/>
        <v>51.12</v>
      </c>
      <c r="AD120" s="25">
        <f t="shared" si="12"/>
        <v>51.12</v>
      </c>
      <c r="AE120" s="25">
        <f t="shared" si="12"/>
        <v>51.12</v>
      </c>
      <c r="AF120" s="25">
        <f t="shared" si="12"/>
        <v>51.12</v>
      </c>
      <c r="AG120" s="25">
        <f t="shared" si="12"/>
        <v>51.12</v>
      </c>
      <c r="AH120" s="25">
        <f t="shared" si="12"/>
        <v>51.12</v>
      </c>
      <c r="AI120" s="25">
        <f t="shared" si="12"/>
        <v>51.12</v>
      </c>
      <c r="AJ120" s="25">
        <f t="shared" si="12"/>
        <v>0</v>
      </c>
      <c r="AK120" s="25">
        <f t="shared" si="12"/>
        <v>51.12</v>
      </c>
      <c r="AL120" s="25">
        <f t="shared" si="12"/>
        <v>51.12</v>
      </c>
      <c r="AM120" s="25">
        <f t="shared" si="12"/>
        <v>51.12</v>
      </c>
      <c r="AN120" s="25">
        <f t="shared" si="12"/>
        <v>51.12</v>
      </c>
      <c r="AO120" s="25">
        <f t="shared" si="12"/>
        <v>0</v>
      </c>
      <c r="AP120" s="25">
        <f t="shared" si="12"/>
        <v>0</v>
      </c>
      <c r="AQ120" s="25">
        <f t="shared" si="12"/>
        <v>0</v>
      </c>
      <c r="AR120" s="25">
        <f t="shared" si="12"/>
        <v>0</v>
      </c>
      <c r="AS120" s="25">
        <f t="shared" si="12"/>
        <v>0</v>
      </c>
      <c r="AT120" s="18">
        <v>0</v>
      </c>
      <c r="AU120" s="18">
        <v>0</v>
      </c>
      <c r="AV120" s="25">
        <f>SUM(D120:AU120)</f>
        <v>1686.9599999999987</v>
      </c>
      <c r="AX120" s="8"/>
      <c r="AY120" s="8"/>
      <c r="AZ120" s="8"/>
      <c r="BA120" s="8"/>
      <c r="BB120" s="8"/>
      <c r="BC120" s="8"/>
      <c r="BD120" s="9"/>
      <c r="BE120" s="2"/>
    </row>
  </sheetData>
  <sheetProtection/>
  <mergeCells count="226">
    <mergeCell ref="A1:BD1"/>
    <mergeCell ref="L49:AP49"/>
    <mergeCell ref="T88:AK88"/>
    <mergeCell ref="A105:A106"/>
    <mergeCell ref="B105:B106"/>
    <mergeCell ref="A93:A94"/>
    <mergeCell ref="A89:A91"/>
    <mergeCell ref="B85:C85"/>
    <mergeCell ref="B86:C86"/>
    <mergeCell ref="C89:C91"/>
    <mergeCell ref="A97:A98"/>
    <mergeCell ref="B95:B96"/>
    <mergeCell ref="A101:A102"/>
    <mergeCell ref="A40:A41"/>
    <mergeCell ref="A82:A83"/>
    <mergeCell ref="B82:B83"/>
    <mergeCell ref="B67:B68"/>
    <mergeCell ref="B63:B64"/>
    <mergeCell ref="A42:A43"/>
    <mergeCell ref="A50:A53"/>
    <mergeCell ref="H89:H90"/>
    <mergeCell ref="B114:B115"/>
    <mergeCell ref="B101:B102"/>
    <mergeCell ref="B89:B91"/>
    <mergeCell ref="B93:B94"/>
    <mergeCell ref="B109:B110"/>
    <mergeCell ref="B120:C120"/>
    <mergeCell ref="B103:B104"/>
    <mergeCell ref="B78:B79"/>
    <mergeCell ref="B73:B74"/>
    <mergeCell ref="Y89:Y90"/>
    <mergeCell ref="P89:P90"/>
    <mergeCell ref="D89:G89"/>
    <mergeCell ref="I89:L89"/>
    <mergeCell ref="M89:O89"/>
    <mergeCell ref="B119:C119"/>
    <mergeCell ref="A114:A115"/>
    <mergeCell ref="A109:A110"/>
    <mergeCell ref="B55:B56"/>
    <mergeCell ref="B59:B60"/>
    <mergeCell ref="B71:B72"/>
    <mergeCell ref="B65:B66"/>
    <mergeCell ref="B57:B58"/>
    <mergeCell ref="B97:B98"/>
    <mergeCell ref="A103:A104"/>
    <mergeCell ref="A95:A96"/>
    <mergeCell ref="M50:M52"/>
    <mergeCell ref="I50:L50"/>
    <mergeCell ref="I51:I52"/>
    <mergeCell ref="L51:L52"/>
    <mergeCell ref="K51:K52"/>
    <mergeCell ref="N50:P50"/>
    <mergeCell ref="O51:O52"/>
    <mergeCell ref="J51:J52"/>
    <mergeCell ref="R51:R52"/>
    <mergeCell ref="Q89:T89"/>
    <mergeCell ref="P51:P52"/>
    <mergeCell ref="Q50:Q52"/>
    <mergeCell ref="N51:N52"/>
    <mergeCell ref="S51:S52"/>
    <mergeCell ref="R50:U50"/>
    <mergeCell ref="T51:T52"/>
    <mergeCell ref="U89:U90"/>
    <mergeCell ref="AN3:AN4"/>
    <mergeCell ref="AM51:AM52"/>
    <mergeCell ref="AK51:AK52"/>
    <mergeCell ref="AF51:AF52"/>
    <mergeCell ref="AJ51:AJ52"/>
    <mergeCell ref="AH51:AH52"/>
    <mergeCell ref="AM3:AM4"/>
    <mergeCell ref="AG3:AG4"/>
    <mergeCell ref="AN50:AP50"/>
    <mergeCell ref="AP3:AP4"/>
    <mergeCell ref="AE2:AG2"/>
    <mergeCell ref="AF3:AF4"/>
    <mergeCell ref="AE50:AH50"/>
    <mergeCell ref="AE3:AE4"/>
    <mergeCell ref="AH2:AH4"/>
    <mergeCell ref="AL89:AL90"/>
    <mergeCell ref="AD89:AG89"/>
    <mergeCell ref="AI51:AI52"/>
    <mergeCell ref="V89:X89"/>
    <mergeCell ref="AG51:AG52"/>
    <mergeCell ref="AH89:AK89"/>
    <mergeCell ref="AC89:AC90"/>
    <mergeCell ref="AE51:AE52"/>
    <mergeCell ref="V51:V52"/>
    <mergeCell ref="Z89:AB89"/>
    <mergeCell ref="AW51:AW52"/>
    <mergeCell ref="AJ3:AJ4"/>
    <mergeCell ref="AR3:AR4"/>
    <mergeCell ref="AN51:AN52"/>
    <mergeCell ref="AK3:AK4"/>
    <mergeCell ref="AR2:AT2"/>
    <mergeCell ref="AP51:AP52"/>
    <mergeCell ref="AI2:AL2"/>
    <mergeCell ref="AI50:AL50"/>
    <mergeCell ref="AI3:AI4"/>
    <mergeCell ref="BA2:BD2"/>
    <mergeCell ref="BA3:BA4"/>
    <mergeCell ref="BB3:BB4"/>
    <mergeCell ref="BC3:BC4"/>
    <mergeCell ref="BD3:BD4"/>
    <mergeCell ref="AZ3:AZ4"/>
    <mergeCell ref="AV2:AZ2"/>
    <mergeCell ref="AX3:AX4"/>
    <mergeCell ref="AQ89:AT89"/>
    <mergeCell ref="AV89:AX89"/>
    <mergeCell ref="AY89:AY90"/>
    <mergeCell ref="AV3:AV4"/>
    <mergeCell ref="AS3:AS4"/>
    <mergeCell ref="AW3:AW4"/>
    <mergeCell ref="AT3:AT4"/>
    <mergeCell ref="AY3:AY4"/>
    <mergeCell ref="AU2:AU4"/>
    <mergeCell ref="AX51:AX52"/>
    <mergeCell ref="BA50:BD50"/>
    <mergeCell ref="BA51:BA52"/>
    <mergeCell ref="AS51:AS52"/>
    <mergeCell ref="BD51:BD52"/>
    <mergeCell ref="BC51:BC52"/>
    <mergeCell ref="BB51:BB52"/>
    <mergeCell ref="AV50:AZ50"/>
    <mergeCell ref="AY51:AY52"/>
    <mergeCell ref="AZ51:AZ52"/>
    <mergeCell ref="AR50:AU50"/>
    <mergeCell ref="A2:A5"/>
    <mergeCell ref="B2:B5"/>
    <mergeCell ref="D2:G2"/>
    <mergeCell ref="C2:C5"/>
    <mergeCell ref="A32:A33"/>
    <mergeCell ref="A7:A8"/>
    <mergeCell ref="A9:A10"/>
    <mergeCell ref="A17:A18"/>
    <mergeCell ref="A28:A29"/>
    <mergeCell ref="A30:A31"/>
    <mergeCell ref="B30:B31"/>
    <mergeCell ref="I2:L2"/>
    <mergeCell ref="D3:D4"/>
    <mergeCell ref="L3:L4"/>
    <mergeCell ref="E3:E4"/>
    <mergeCell ref="F3:F4"/>
    <mergeCell ref="H2:H4"/>
    <mergeCell ref="J3:J4"/>
    <mergeCell ref="B9:B10"/>
    <mergeCell ref="B17:B18"/>
    <mergeCell ref="G51:G52"/>
    <mergeCell ref="F51:F52"/>
    <mergeCell ref="B36:B37"/>
    <mergeCell ref="D51:D52"/>
    <mergeCell ref="E51:E52"/>
    <mergeCell ref="B42:B43"/>
    <mergeCell ref="C50:C53"/>
    <mergeCell ref="R2:T2"/>
    <mergeCell ref="S3:S4"/>
    <mergeCell ref="N2:P2"/>
    <mergeCell ref="Q2:Q4"/>
    <mergeCell ref="O3:O4"/>
    <mergeCell ref="B7:B8"/>
    <mergeCell ref="K3:K4"/>
    <mergeCell ref="B13:B14"/>
    <mergeCell ref="B22:B23"/>
    <mergeCell ref="B26:B27"/>
    <mergeCell ref="D50:H50"/>
    <mergeCell ref="B47:C47"/>
    <mergeCell ref="B34:B35"/>
    <mergeCell ref="B46:C46"/>
    <mergeCell ref="B40:B41"/>
    <mergeCell ref="B32:B33"/>
    <mergeCell ref="B50:B53"/>
    <mergeCell ref="U2:U4"/>
    <mergeCell ref="B20:B21"/>
    <mergeCell ref="B28:B29"/>
    <mergeCell ref="M2:M4"/>
    <mergeCell ref="G3:G4"/>
    <mergeCell ref="I3:I4"/>
    <mergeCell ref="N3:N4"/>
    <mergeCell ref="T3:T4"/>
    <mergeCell ref="P3:P4"/>
    <mergeCell ref="R3:R4"/>
    <mergeCell ref="AA2:AC2"/>
    <mergeCell ref="V2:Y2"/>
    <mergeCell ref="AA3:AA4"/>
    <mergeCell ref="AC3:AC4"/>
    <mergeCell ref="X3:X4"/>
    <mergeCell ref="AB3:AB4"/>
    <mergeCell ref="V3:V4"/>
    <mergeCell ref="W3:W4"/>
    <mergeCell ref="AN2:AP2"/>
    <mergeCell ref="AB51:AB52"/>
    <mergeCell ref="AD2:AD4"/>
    <mergeCell ref="AR51:AR52"/>
    <mergeCell ref="AT51:AT52"/>
    <mergeCell ref="AU89:AU90"/>
    <mergeCell ref="AO51:AO52"/>
    <mergeCell ref="AM89:AO89"/>
    <mergeCell ref="AP89:AP90"/>
    <mergeCell ref="AO3:AO4"/>
    <mergeCell ref="A55:A56"/>
    <mergeCell ref="AZ89:BC89"/>
    <mergeCell ref="AV51:AV52"/>
    <mergeCell ref="W51:W52"/>
    <mergeCell ref="AA51:AA52"/>
    <mergeCell ref="AD50:AD52"/>
    <mergeCell ref="AA50:AC50"/>
    <mergeCell ref="X51:X52"/>
    <mergeCell ref="AC51:AC52"/>
    <mergeCell ref="W50:Y50"/>
    <mergeCell ref="A78:A79"/>
    <mergeCell ref="A73:A74"/>
    <mergeCell ref="A57:A58"/>
    <mergeCell ref="A67:A68"/>
    <mergeCell ref="A63:A64"/>
    <mergeCell ref="A71:A72"/>
    <mergeCell ref="A65:A66"/>
    <mergeCell ref="A59:A60"/>
    <mergeCell ref="A15:A16"/>
    <mergeCell ref="B15:B16"/>
    <mergeCell ref="A11:A12"/>
    <mergeCell ref="A13:A14"/>
    <mergeCell ref="A36:A37"/>
    <mergeCell ref="A20:A21"/>
    <mergeCell ref="A22:A23"/>
    <mergeCell ref="A26:A27"/>
    <mergeCell ref="A34:A35"/>
    <mergeCell ref="B11:B12"/>
  </mergeCells>
  <printOptions/>
  <pageMargins left="0.37" right="0" top="0.2" bottom="0" header="0.17" footer="0"/>
  <pageSetup fitToHeight="1" fitToWidth="1" horizontalDpi="300" verticalDpi="300" orientation="landscape" paperSize="9" scale="2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6" sqref="D6:D9"/>
    </sheetView>
  </sheetViews>
  <sheetFormatPr defaultColWidth="9.00390625" defaultRowHeight="12.75"/>
  <cols>
    <col min="2" max="2" width="23.625" style="0" customWidth="1"/>
  </cols>
  <sheetData>
    <row r="1" spans="8:11" ht="12.75">
      <c r="H1" s="188"/>
      <c r="I1" s="189"/>
      <c r="J1" s="189"/>
      <c r="K1" s="188"/>
    </row>
    <row r="2" spans="2:15" ht="12.75">
      <c r="B2" s="190" t="s">
        <v>339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ht="12.7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8:11" ht="13.5" thickBot="1">
      <c r="H4" s="188"/>
      <c r="I4" s="189"/>
      <c r="J4" s="189"/>
      <c r="K4" s="188"/>
    </row>
    <row r="5" spans="1:15" ht="13.5" thickBot="1">
      <c r="A5" s="134" t="s">
        <v>203</v>
      </c>
      <c r="B5" s="135" t="s">
        <v>204</v>
      </c>
      <c r="C5" s="134" t="s">
        <v>205</v>
      </c>
      <c r="D5" s="135" t="s">
        <v>206</v>
      </c>
      <c r="E5" s="135"/>
      <c r="F5" s="135"/>
      <c r="G5" s="135"/>
      <c r="H5" s="135"/>
      <c r="I5" s="135"/>
      <c r="J5" s="135" t="s">
        <v>207</v>
      </c>
      <c r="K5" s="135"/>
      <c r="L5" s="135"/>
      <c r="M5" s="135"/>
      <c r="N5" s="135"/>
      <c r="O5" s="135"/>
    </row>
    <row r="6" spans="1:15" ht="13.5" thickBot="1">
      <c r="A6" s="134"/>
      <c r="B6" s="135"/>
      <c r="C6" s="134"/>
      <c r="D6" s="134" t="s">
        <v>208</v>
      </c>
      <c r="E6" s="134" t="s">
        <v>209</v>
      </c>
      <c r="F6" s="135" t="s">
        <v>210</v>
      </c>
      <c r="G6" s="135"/>
      <c r="H6" s="135"/>
      <c r="I6" s="135"/>
      <c r="J6" s="136" t="s">
        <v>211</v>
      </c>
      <c r="K6" s="136"/>
      <c r="L6" s="137" t="s">
        <v>212</v>
      </c>
      <c r="M6" s="137"/>
      <c r="N6" s="137" t="s">
        <v>213</v>
      </c>
      <c r="O6" s="137"/>
    </row>
    <row r="7" spans="1:15" ht="13.5" thickBot="1">
      <c r="A7" s="134"/>
      <c r="B7" s="135"/>
      <c r="C7" s="134"/>
      <c r="D7" s="134"/>
      <c r="E7" s="134"/>
      <c r="F7" s="134" t="s">
        <v>214</v>
      </c>
      <c r="G7" s="135" t="s">
        <v>215</v>
      </c>
      <c r="H7" s="135"/>
      <c r="I7" s="135"/>
      <c r="J7" s="138" t="s">
        <v>216</v>
      </c>
      <c r="K7" s="139" t="s">
        <v>217</v>
      </c>
      <c r="L7" s="140" t="s">
        <v>218</v>
      </c>
      <c r="M7" s="141" t="s">
        <v>219</v>
      </c>
      <c r="N7" s="141" t="s">
        <v>220</v>
      </c>
      <c r="O7" s="141" t="s">
        <v>221</v>
      </c>
    </row>
    <row r="8" spans="1:15" ht="13.5" thickBot="1">
      <c r="A8" s="134"/>
      <c r="B8" s="135"/>
      <c r="C8" s="134"/>
      <c r="D8" s="134"/>
      <c r="E8" s="134"/>
      <c r="F8" s="134"/>
      <c r="G8" s="135"/>
      <c r="H8" s="135"/>
      <c r="I8" s="135"/>
      <c r="J8" s="142"/>
      <c r="K8" s="139"/>
      <c r="L8" s="143"/>
      <c r="M8" s="141"/>
      <c r="N8" s="141"/>
      <c r="O8" s="141"/>
    </row>
    <row r="9" spans="1:15" ht="45" thickBot="1">
      <c r="A9" s="134"/>
      <c r="B9" s="135"/>
      <c r="C9" s="134"/>
      <c r="D9" s="134"/>
      <c r="E9" s="134"/>
      <c r="F9" s="134"/>
      <c r="G9" s="144" t="s">
        <v>222</v>
      </c>
      <c r="H9" s="145" t="s">
        <v>223</v>
      </c>
      <c r="I9" s="145" t="s">
        <v>224</v>
      </c>
      <c r="J9" s="146" t="s">
        <v>225</v>
      </c>
      <c r="K9" s="146" t="s">
        <v>226</v>
      </c>
      <c r="L9" s="147" t="s">
        <v>227</v>
      </c>
      <c r="M9" s="147" t="s">
        <v>228</v>
      </c>
      <c r="N9" s="147" t="s">
        <v>227</v>
      </c>
      <c r="O9" s="147" t="s">
        <v>229</v>
      </c>
    </row>
    <row r="10" spans="1:15" ht="13.5" thickBot="1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9">
        <v>8</v>
      </c>
      <c r="I10" s="149">
        <v>9</v>
      </c>
      <c r="J10" s="149">
        <v>10</v>
      </c>
      <c r="K10" s="149">
        <v>11</v>
      </c>
      <c r="L10" s="148">
        <v>12</v>
      </c>
      <c r="M10" s="148">
        <v>13</v>
      </c>
      <c r="N10" s="148">
        <v>14</v>
      </c>
      <c r="O10" s="148">
        <v>15</v>
      </c>
    </row>
    <row r="11" spans="1:15" ht="13.5" thickBot="1">
      <c r="A11" s="150" t="s">
        <v>230</v>
      </c>
      <c r="B11" s="151"/>
      <c r="C11" s="147"/>
      <c r="D11" s="148">
        <f>D63-(D17+D18+D19+D20+D21+D25+D36+D37+D38+D39+D40-1407)</f>
        <v>3177</v>
      </c>
      <c r="E11" s="148">
        <f>D11-F11</f>
        <v>1059</v>
      </c>
      <c r="F11" s="148">
        <f>F63-(F17+F18+F19+F20+F21+F25+F36+F37+F38+F39+F40-938)</f>
        <v>2118</v>
      </c>
      <c r="G11" s="148"/>
      <c r="H11" s="149"/>
      <c r="I11" s="149"/>
      <c r="J11" s="146"/>
      <c r="K11" s="146"/>
      <c r="L11" s="147"/>
      <c r="M11" s="147"/>
      <c r="N11" s="147"/>
      <c r="O11" s="147"/>
    </row>
    <row r="12" spans="1:15" ht="33" thickBot="1">
      <c r="A12" s="152" t="s">
        <v>231</v>
      </c>
      <c r="B12" s="152" t="s">
        <v>78</v>
      </c>
      <c r="C12" s="148" t="s">
        <v>232</v>
      </c>
      <c r="D12" s="153">
        <f>SUM(D13:D21)</f>
        <v>960</v>
      </c>
      <c r="E12" s="153">
        <f aca="true" t="shared" si="0" ref="E12:O12">SUM(E13:E21)</f>
        <v>320</v>
      </c>
      <c r="F12" s="153">
        <f t="shared" si="0"/>
        <v>640</v>
      </c>
      <c r="G12" s="153">
        <f t="shared" si="0"/>
        <v>264</v>
      </c>
      <c r="H12" s="154">
        <f t="shared" si="0"/>
        <v>376</v>
      </c>
      <c r="I12" s="154">
        <f t="shared" si="0"/>
        <v>0</v>
      </c>
      <c r="J12" s="154">
        <f t="shared" si="0"/>
        <v>202</v>
      </c>
      <c r="K12" s="154">
        <f t="shared" si="0"/>
        <v>64</v>
      </c>
      <c r="L12" s="153">
        <f t="shared" si="0"/>
        <v>138</v>
      </c>
      <c r="M12" s="153">
        <f t="shared" si="0"/>
        <v>164</v>
      </c>
      <c r="N12" s="153">
        <f t="shared" si="0"/>
        <v>72</v>
      </c>
      <c r="O12" s="153">
        <f t="shared" si="0"/>
        <v>0</v>
      </c>
    </row>
    <row r="13" spans="1:15" ht="13.5" thickBot="1">
      <c r="A13" s="155" t="s">
        <v>68</v>
      </c>
      <c r="B13" s="155" t="s">
        <v>56</v>
      </c>
      <c r="C13" s="147" t="s">
        <v>192</v>
      </c>
      <c r="D13" s="156">
        <f>SUM(E13:F13)</f>
        <v>56</v>
      </c>
      <c r="E13" s="147">
        <v>8</v>
      </c>
      <c r="F13" s="147">
        <f>SUM(J13:O13)</f>
        <v>48</v>
      </c>
      <c r="G13" s="147">
        <v>38</v>
      </c>
      <c r="H13" s="146">
        <v>10</v>
      </c>
      <c r="I13" s="146">
        <v>0</v>
      </c>
      <c r="J13" s="146">
        <v>0</v>
      </c>
      <c r="K13" s="146">
        <v>0</v>
      </c>
      <c r="L13" s="147">
        <v>0</v>
      </c>
      <c r="M13" s="147">
        <v>48</v>
      </c>
      <c r="N13" s="147">
        <v>0</v>
      </c>
      <c r="O13" s="147">
        <v>0</v>
      </c>
    </row>
    <row r="14" spans="1:15" ht="13.5" thickBot="1">
      <c r="A14" s="155" t="s">
        <v>69</v>
      </c>
      <c r="B14" s="155" t="s">
        <v>48</v>
      </c>
      <c r="C14" s="147" t="s">
        <v>233</v>
      </c>
      <c r="D14" s="156">
        <f aca="true" t="shared" si="1" ref="D14:D21">SUM(E14:F14)</f>
        <v>56</v>
      </c>
      <c r="E14" s="147">
        <v>8</v>
      </c>
      <c r="F14" s="147">
        <f aca="true" t="shared" si="2" ref="F14:F21">SUM(J14:O14)</f>
        <v>48</v>
      </c>
      <c r="G14" s="147">
        <v>38</v>
      </c>
      <c r="H14" s="146">
        <v>10</v>
      </c>
      <c r="I14" s="146">
        <v>0</v>
      </c>
      <c r="J14" s="146">
        <v>48</v>
      </c>
      <c r="K14" s="146">
        <v>0</v>
      </c>
      <c r="L14" s="147">
        <v>0</v>
      </c>
      <c r="M14" s="147">
        <v>0</v>
      </c>
      <c r="N14" s="147">
        <v>0</v>
      </c>
      <c r="O14" s="147">
        <v>0</v>
      </c>
    </row>
    <row r="15" spans="1:15" ht="13.5" thickBot="1">
      <c r="A15" s="155" t="s">
        <v>70</v>
      </c>
      <c r="B15" s="155" t="s">
        <v>33</v>
      </c>
      <c r="C15" s="147" t="s">
        <v>234</v>
      </c>
      <c r="D15" s="156">
        <f t="shared" si="1"/>
        <v>200</v>
      </c>
      <c r="E15" s="147">
        <v>32</v>
      </c>
      <c r="F15" s="147">
        <f t="shared" si="2"/>
        <v>168</v>
      </c>
      <c r="G15" s="147">
        <v>0</v>
      </c>
      <c r="H15" s="146">
        <v>168</v>
      </c>
      <c r="I15" s="146">
        <v>0</v>
      </c>
      <c r="J15" s="146">
        <v>32</v>
      </c>
      <c r="K15" s="146">
        <v>26</v>
      </c>
      <c r="L15" s="147">
        <v>42</v>
      </c>
      <c r="M15" s="147">
        <v>28</v>
      </c>
      <c r="N15" s="147">
        <v>40</v>
      </c>
      <c r="O15" s="147">
        <v>0</v>
      </c>
    </row>
    <row r="16" spans="1:15" ht="13.5" thickBot="1">
      <c r="A16" s="155" t="s">
        <v>235</v>
      </c>
      <c r="B16" s="155" t="s">
        <v>49</v>
      </c>
      <c r="C16" s="147" t="s">
        <v>236</v>
      </c>
      <c r="D16" s="156">
        <f t="shared" si="1"/>
        <v>336</v>
      </c>
      <c r="E16" s="147">
        <v>168</v>
      </c>
      <c r="F16" s="147">
        <f t="shared" si="2"/>
        <v>168</v>
      </c>
      <c r="G16" s="147">
        <v>0</v>
      </c>
      <c r="H16" s="146">
        <v>168</v>
      </c>
      <c r="I16" s="146">
        <v>0</v>
      </c>
      <c r="J16" s="146">
        <v>34</v>
      </c>
      <c r="K16" s="146">
        <v>38</v>
      </c>
      <c r="L16" s="147">
        <v>32</v>
      </c>
      <c r="M16" s="147">
        <v>32</v>
      </c>
      <c r="N16" s="147">
        <v>32</v>
      </c>
      <c r="O16" s="147">
        <v>0</v>
      </c>
    </row>
    <row r="17" spans="1:15" ht="13.5" thickBot="1">
      <c r="A17" s="155" t="s">
        <v>237</v>
      </c>
      <c r="B17" s="155" t="s">
        <v>169</v>
      </c>
      <c r="C17" s="147" t="s">
        <v>233</v>
      </c>
      <c r="D17" s="156">
        <f t="shared" si="1"/>
        <v>84</v>
      </c>
      <c r="E17" s="147">
        <v>28</v>
      </c>
      <c r="F17" s="147">
        <f t="shared" si="2"/>
        <v>56</v>
      </c>
      <c r="G17" s="147">
        <v>56</v>
      </c>
      <c r="H17" s="146">
        <v>0</v>
      </c>
      <c r="I17" s="146">
        <v>0</v>
      </c>
      <c r="J17" s="146">
        <v>56</v>
      </c>
      <c r="K17" s="146">
        <v>0</v>
      </c>
      <c r="L17" s="147">
        <v>0</v>
      </c>
      <c r="M17" s="147">
        <v>0</v>
      </c>
      <c r="N17" s="147">
        <v>0</v>
      </c>
      <c r="O17" s="147">
        <v>0</v>
      </c>
    </row>
    <row r="18" spans="1:15" ht="23.25" thickBot="1">
      <c r="A18" s="155" t="s">
        <v>238</v>
      </c>
      <c r="B18" s="155" t="s">
        <v>53</v>
      </c>
      <c r="C18" s="147" t="s">
        <v>233</v>
      </c>
      <c r="D18" s="156">
        <f t="shared" si="1"/>
        <v>48</v>
      </c>
      <c r="E18" s="147">
        <v>16</v>
      </c>
      <c r="F18" s="147">
        <f t="shared" si="2"/>
        <v>32</v>
      </c>
      <c r="G18" s="147">
        <v>22</v>
      </c>
      <c r="H18" s="146">
        <v>10</v>
      </c>
      <c r="I18" s="146">
        <v>0</v>
      </c>
      <c r="J18" s="146">
        <v>0</v>
      </c>
      <c r="K18" s="146">
        <v>0</v>
      </c>
      <c r="L18" s="147">
        <v>32</v>
      </c>
      <c r="M18" s="147">
        <v>0</v>
      </c>
      <c r="N18" s="147">
        <v>0</v>
      </c>
      <c r="O18" s="147">
        <v>0</v>
      </c>
    </row>
    <row r="19" spans="1:15" ht="13.5" thickBot="1">
      <c r="A19" s="155" t="s">
        <v>239</v>
      </c>
      <c r="B19" s="155" t="s">
        <v>240</v>
      </c>
      <c r="C19" s="147" t="s">
        <v>192</v>
      </c>
      <c r="D19" s="156">
        <f t="shared" si="1"/>
        <v>84</v>
      </c>
      <c r="E19" s="147">
        <v>28</v>
      </c>
      <c r="F19" s="147">
        <f t="shared" si="2"/>
        <v>56</v>
      </c>
      <c r="G19" s="147">
        <v>56</v>
      </c>
      <c r="H19" s="146">
        <v>0</v>
      </c>
      <c r="I19" s="146">
        <v>0</v>
      </c>
      <c r="J19" s="146">
        <v>0</v>
      </c>
      <c r="K19" s="146">
        <v>0</v>
      </c>
      <c r="L19" s="147">
        <v>0</v>
      </c>
      <c r="M19" s="147">
        <v>56</v>
      </c>
      <c r="N19" s="147">
        <v>0</v>
      </c>
      <c r="O19" s="147">
        <v>0</v>
      </c>
    </row>
    <row r="20" spans="1:15" ht="13.5" thickBot="1">
      <c r="A20" s="155" t="s">
        <v>175</v>
      </c>
      <c r="B20" s="157" t="s">
        <v>241</v>
      </c>
      <c r="C20" s="147" t="s">
        <v>233</v>
      </c>
      <c r="D20" s="156">
        <f t="shared" si="1"/>
        <v>48</v>
      </c>
      <c r="E20" s="147">
        <v>16</v>
      </c>
      <c r="F20" s="147">
        <f t="shared" si="2"/>
        <v>32</v>
      </c>
      <c r="G20" s="147">
        <v>22</v>
      </c>
      <c r="H20" s="146">
        <v>10</v>
      </c>
      <c r="I20" s="146">
        <v>0</v>
      </c>
      <c r="J20" s="146">
        <v>32</v>
      </c>
      <c r="K20" s="146">
        <v>0</v>
      </c>
      <c r="L20" s="147">
        <v>0</v>
      </c>
      <c r="M20" s="147">
        <v>0</v>
      </c>
      <c r="N20" s="147">
        <v>0</v>
      </c>
      <c r="O20" s="147">
        <v>0</v>
      </c>
    </row>
    <row r="21" spans="1:15" ht="23.25" thickBot="1">
      <c r="A21" s="155" t="s">
        <v>242</v>
      </c>
      <c r="B21" s="155" t="s">
        <v>243</v>
      </c>
      <c r="C21" s="147" t="s">
        <v>233</v>
      </c>
      <c r="D21" s="156">
        <f t="shared" si="1"/>
        <v>48</v>
      </c>
      <c r="E21" s="147">
        <v>16</v>
      </c>
      <c r="F21" s="147">
        <f t="shared" si="2"/>
        <v>32</v>
      </c>
      <c r="G21" s="147">
        <v>32</v>
      </c>
      <c r="H21" s="146">
        <v>0</v>
      </c>
      <c r="I21" s="146">
        <v>0</v>
      </c>
      <c r="J21" s="146">
        <v>0</v>
      </c>
      <c r="K21" s="146">
        <v>0</v>
      </c>
      <c r="L21" s="147">
        <v>32</v>
      </c>
      <c r="M21" s="147">
        <v>0</v>
      </c>
      <c r="N21" s="147">
        <v>0</v>
      </c>
      <c r="O21" s="147">
        <v>0</v>
      </c>
    </row>
    <row r="22" spans="1:15" ht="22.5" thickBot="1">
      <c r="A22" s="152" t="s">
        <v>244</v>
      </c>
      <c r="B22" s="152" t="s">
        <v>245</v>
      </c>
      <c r="C22" s="148" t="s">
        <v>246</v>
      </c>
      <c r="D22" s="153">
        <f>SUM(D23:D25)</f>
        <v>270</v>
      </c>
      <c r="E22" s="153">
        <f aca="true" t="shared" si="3" ref="E22:O22">SUM(E23:E25)</f>
        <v>90</v>
      </c>
      <c r="F22" s="153">
        <f t="shared" si="3"/>
        <v>180</v>
      </c>
      <c r="G22" s="153">
        <f t="shared" si="3"/>
        <v>56</v>
      </c>
      <c r="H22" s="154">
        <f t="shared" si="3"/>
        <v>124</v>
      </c>
      <c r="I22" s="154">
        <f t="shared" si="3"/>
        <v>0</v>
      </c>
      <c r="J22" s="154">
        <f t="shared" si="3"/>
        <v>60</v>
      </c>
      <c r="K22" s="154">
        <f t="shared" si="3"/>
        <v>88</v>
      </c>
      <c r="L22" s="153">
        <f t="shared" si="3"/>
        <v>32</v>
      </c>
      <c r="M22" s="153">
        <f t="shared" si="3"/>
        <v>0</v>
      </c>
      <c r="N22" s="153">
        <f t="shared" si="3"/>
        <v>0</v>
      </c>
      <c r="O22" s="153">
        <f t="shared" si="3"/>
        <v>0</v>
      </c>
    </row>
    <row r="23" spans="1:15" ht="13.5" thickBot="1">
      <c r="A23" s="155" t="s">
        <v>125</v>
      </c>
      <c r="B23" s="155" t="s">
        <v>85</v>
      </c>
      <c r="C23" s="147" t="s">
        <v>247</v>
      </c>
      <c r="D23" s="156">
        <f>SUM(E23:F23)</f>
        <v>105</v>
      </c>
      <c r="E23" s="147">
        <v>35</v>
      </c>
      <c r="F23" s="147">
        <f>SUM(J23:O23)</f>
        <v>70</v>
      </c>
      <c r="G23" s="147">
        <v>34</v>
      </c>
      <c r="H23" s="146">
        <v>36</v>
      </c>
      <c r="I23" s="146">
        <v>0</v>
      </c>
      <c r="J23" s="146">
        <v>30</v>
      </c>
      <c r="K23" s="146">
        <v>40</v>
      </c>
      <c r="L23" s="147">
        <v>0</v>
      </c>
      <c r="M23" s="147">
        <v>0</v>
      </c>
      <c r="N23" s="147">
        <v>0</v>
      </c>
      <c r="O23" s="147">
        <v>0</v>
      </c>
    </row>
    <row r="24" spans="1:15" ht="13.5" thickBot="1">
      <c r="A24" s="155" t="s">
        <v>126</v>
      </c>
      <c r="B24" s="155" t="s">
        <v>34</v>
      </c>
      <c r="C24" s="147" t="s">
        <v>247</v>
      </c>
      <c r="D24" s="156">
        <f>SUM(E24:F24)</f>
        <v>117</v>
      </c>
      <c r="E24" s="147">
        <v>39</v>
      </c>
      <c r="F24" s="147">
        <f>SUM(J24:O24)</f>
        <v>78</v>
      </c>
      <c r="G24" s="147">
        <v>0</v>
      </c>
      <c r="H24" s="146">
        <v>78</v>
      </c>
      <c r="I24" s="146">
        <v>0</v>
      </c>
      <c r="J24" s="146">
        <v>30</v>
      </c>
      <c r="K24" s="146">
        <v>48</v>
      </c>
      <c r="L24" s="147">
        <v>0</v>
      </c>
      <c r="M24" s="147">
        <v>0</v>
      </c>
      <c r="N24" s="147">
        <v>0</v>
      </c>
      <c r="O24" s="147">
        <v>0</v>
      </c>
    </row>
    <row r="25" spans="1:15" ht="23.25" thickBot="1">
      <c r="A25" s="155" t="s">
        <v>248</v>
      </c>
      <c r="B25" s="155" t="s">
        <v>249</v>
      </c>
      <c r="C25" s="147" t="s">
        <v>233</v>
      </c>
      <c r="D25" s="156">
        <f>SUM(E25:F25)</f>
        <v>48</v>
      </c>
      <c r="E25" s="147">
        <v>16</v>
      </c>
      <c r="F25" s="147">
        <f>SUM(J25:O25)</f>
        <v>32</v>
      </c>
      <c r="G25" s="147">
        <v>22</v>
      </c>
      <c r="H25" s="146">
        <v>10</v>
      </c>
      <c r="I25" s="146">
        <v>0</v>
      </c>
      <c r="J25" s="146">
        <v>0</v>
      </c>
      <c r="K25" s="146">
        <v>0</v>
      </c>
      <c r="L25" s="147">
        <v>32</v>
      </c>
      <c r="M25" s="147">
        <v>0</v>
      </c>
      <c r="N25" s="147">
        <v>0</v>
      </c>
      <c r="O25" s="147">
        <v>0</v>
      </c>
    </row>
    <row r="26" spans="1:15" ht="13.5" thickBot="1">
      <c r="A26" s="137" t="s">
        <v>250</v>
      </c>
      <c r="B26" s="137"/>
      <c r="C26" s="158" t="s">
        <v>251</v>
      </c>
      <c r="D26" s="148">
        <f>D27+D40</f>
        <v>3306</v>
      </c>
      <c r="E26" s="148">
        <f aca="true" t="shared" si="4" ref="E26:O26">E27+E40</f>
        <v>1102</v>
      </c>
      <c r="F26" s="148">
        <f t="shared" si="4"/>
        <v>3104</v>
      </c>
      <c r="G26" s="148">
        <f t="shared" si="4"/>
        <v>1124</v>
      </c>
      <c r="H26" s="149">
        <f t="shared" si="4"/>
        <v>1890</v>
      </c>
      <c r="I26" s="149">
        <f t="shared" si="4"/>
        <v>90</v>
      </c>
      <c r="J26" s="149">
        <f t="shared" si="4"/>
        <v>350</v>
      </c>
      <c r="K26" s="149">
        <f t="shared" si="4"/>
        <v>676</v>
      </c>
      <c r="L26" s="148">
        <f t="shared" si="4"/>
        <v>406</v>
      </c>
      <c r="M26" s="148">
        <f t="shared" si="4"/>
        <v>700</v>
      </c>
      <c r="N26" s="148">
        <f t="shared" si="4"/>
        <v>504</v>
      </c>
      <c r="O26" s="148">
        <f t="shared" si="4"/>
        <v>468</v>
      </c>
    </row>
    <row r="27" spans="1:15" ht="22.5" thickBot="1">
      <c r="A27" s="152" t="s">
        <v>252</v>
      </c>
      <c r="B27" s="152" t="s">
        <v>130</v>
      </c>
      <c r="C27" s="159" t="s">
        <v>253</v>
      </c>
      <c r="D27" s="160">
        <f>SUM(D28:D39)</f>
        <v>1152</v>
      </c>
      <c r="E27" s="160">
        <f aca="true" t="shared" si="5" ref="E27:O27">SUM(E28:E39)</f>
        <v>384</v>
      </c>
      <c r="F27" s="160">
        <f t="shared" si="5"/>
        <v>768</v>
      </c>
      <c r="G27" s="160">
        <f t="shared" si="5"/>
        <v>390</v>
      </c>
      <c r="H27" s="161">
        <f t="shared" si="5"/>
        <v>378</v>
      </c>
      <c r="I27" s="161">
        <f t="shared" si="5"/>
        <v>0</v>
      </c>
      <c r="J27" s="161">
        <f t="shared" si="5"/>
        <v>232</v>
      </c>
      <c r="K27" s="161">
        <f t="shared" si="5"/>
        <v>222</v>
      </c>
      <c r="L27" s="160">
        <f t="shared" si="5"/>
        <v>126</v>
      </c>
      <c r="M27" s="160">
        <f t="shared" si="5"/>
        <v>68</v>
      </c>
      <c r="N27" s="160">
        <f t="shared" si="5"/>
        <v>120</v>
      </c>
      <c r="O27" s="153">
        <f t="shared" si="5"/>
        <v>0</v>
      </c>
    </row>
    <row r="28" spans="1:15" ht="13.5" thickBot="1">
      <c r="A28" s="155" t="s">
        <v>131</v>
      </c>
      <c r="B28" s="155" t="s">
        <v>52</v>
      </c>
      <c r="C28" s="147" t="s">
        <v>247</v>
      </c>
      <c r="D28" s="156">
        <f>SUM(E28:F28)</f>
        <v>120</v>
      </c>
      <c r="E28" s="147">
        <v>40</v>
      </c>
      <c r="F28" s="147">
        <f>SUM(J28:O28)</f>
        <v>80</v>
      </c>
      <c r="G28" s="147">
        <v>20</v>
      </c>
      <c r="H28" s="146">
        <v>60</v>
      </c>
      <c r="I28" s="146">
        <v>0</v>
      </c>
      <c r="J28" s="146">
        <v>28</v>
      </c>
      <c r="K28" s="146">
        <v>52</v>
      </c>
      <c r="L28" s="147">
        <v>0</v>
      </c>
      <c r="M28" s="147">
        <v>0</v>
      </c>
      <c r="N28" s="147">
        <v>0</v>
      </c>
      <c r="O28" s="147">
        <v>0</v>
      </c>
    </row>
    <row r="29" spans="1:15" ht="13.5" thickBot="1">
      <c r="A29" s="155" t="s">
        <v>133</v>
      </c>
      <c r="B29" s="155" t="s">
        <v>254</v>
      </c>
      <c r="C29" s="147" t="s">
        <v>255</v>
      </c>
      <c r="D29" s="156">
        <f aca="true" t="shared" si="6" ref="D29:D39">SUM(E29:F29)</f>
        <v>120</v>
      </c>
      <c r="E29" s="147">
        <v>40</v>
      </c>
      <c r="F29" s="147">
        <f aca="true" t="shared" si="7" ref="F29:F39">SUM(J29:O29)</f>
        <v>80</v>
      </c>
      <c r="G29" s="147">
        <v>40</v>
      </c>
      <c r="H29" s="146">
        <v>40</v>
      </c>
      <c r="I29" s="146">
        <v>0</v>
      </c>
      <c r="J29" s="146">
        <v>30</v>
      </c>
      <c r="K29" s="146">
        <v>50</v>
      </c>
      <c r="L29" s="147">
        <v>0</v>
      </c>
      <c r="M29" s="147">
        <v>0</v>
      </c>
      <c r="N29" s="147">
        <v>0</v>
      </c>
      <c r="O29" s="147">
        <v>0</v>
      </c>
    </row>
    <row r="30" spans="1:15" ht="23.25" thickBot="1">
      <c r="A30" s="155" t="s">
        <v>132</v>
      </c>
      <c r="B30" s="155" t="s">
        <v>256</v>
      </c>
      <c r="C30" s="147" t="s">
        <v>257</v>
      </c>
      <c r="D30" s="156">
        <f t="shared" si="6"/>
        <v>60</v>
      </c>
      <c r="E30" s="147">
        <v>20</v>
      </c>
      <c r="F30" s="147">
        <f t="shared" si="7"/>
        <v>40</v>
      </c>
      <c r="G30" s="147">
        <v>30</v>
      </c>
      <c r="H30" s="146">
        <v>10</v>
      </c>
      <c r="I30" s="146">
        <v>0</v>
      </c>
      <c r="J30" s="146">
        <v>0</v>
      </c>
      <c r="K30" s="146">
        <v>0</v>
      </c>
      <c r="L30" s="147">
        <v>40</v>
      </c>
      <c r="M30" s="147">
        <v>0</v>
      </c>
      <c r="N30" s="147">
        <v>0</v>
      </c>
      <c r="O30" s="147">
        <v>0</v>
      </c>
    </row>
    <row r="31" spans="1:15" ht="13.5" thickBot="1">
      <c r="A31" s="155" t="s">
        <v>134</v>
      </c>
      <c r="B31" s="155" t="s">
        <v>258</v>
      </c>
      <c r="C31" s="147" t="s">
        <v>259</v>
      </c>
      <c r="D31" s="156">
        <f t="shared" si="6"/>
        <v>75</v>
      </c>
      <c r="E31" s="147">
        <v>25</v>
      </c>
      <c r="F31" s="147">
        <f t="shared" si="7"/>
        <v>50</v>
      </c>
      <c r="G31" s="147">
        <v>30</v>
      </c>
      <c r="H31" s="146">
        <v>20</v>
      </c>
      <c r="I31" s="146">
        <v>0</v>
      </c>
      <c r="J31" s="146">
        <v>50</v>
      </c>
      <c r="K31" s="146">
        <v>0</v>
      </c>
      <c r="L31" s="147">
        <v>0</v>
      </c>
      <c r="M31" s="147">
        <v>0</v>
      </c>
      <c r="N31" s="147">
        <v>0</v>
      </c>
      <c r="O31" s="147">
        <v>0</v>
      </c>
    </row>
    <row r="32" spans="1:15" ht="23.25" thickBot="1">
      <c r="A32" s="155" t="s">
        <v>145</v>
      </c>
      <c r="B32" s="155" t="s">
        <v>260</v>
      </c>
      <c r="C32" s="147" t="s">
        <v>261</v>
      </c>
      <c r="D32" s="156">
        <f t="shared" si="6"/>
        <v>270</v>
      </c>
      <c r="E32" s="147">
        <v>90</v>
      </c>
      <c r="F32" s="147">
        <f t="shared" si="7"/>
        <v>180</v>
      </c>
      <c r="G32" s="147">
        <v>80</v>
      </c>
      <c r="H32" s="146">
        <v>100</v>
      </c>
      <c r="I32" s="146">
        <v>0</v>
      </c>
      <c r="J32" s="146">
        <v>60</v>
      </c>
      <c r="K32" s="146">
        <v>120</v>
      </c>
      <c r="L32" s="147">
        <v>0</v>
      </c>
      <c r="M32" s="147">
        <v>0</v>
      </c>
      <c r="N32" s="147">
        <v>0</v>
      </c>
      <c r="O32" s="147">
        <v>0</v>
      </c>
    </row>
    <row r="33" spans="1:15" ht="34.5" thickBot="1">
      <c r="A33" s="155" t="s">
        <v>146</v>
      </c>
      <c r="B33" s="155" t="s">
        <v>262</v>
      </c>
      <c r="C33" s="147" t="s">
        <v>192</v>
      </c>
      <c r="D33" s="156">
        <f t="shared" si="6"/>
        <v>72</v>
      </c>
      <c r="E33" s="147">
        <v>24</v>
      </c>
      <c r="F33" s="147">
        <f t="shared" si="7"/>
        <v>48</v>
      </c>
      <c r="G33" s="147">
        <v>38</v>
      </c>
      <c r="H33" s="146">
        <v>10</v>
      </c>
      <c r="I33" s="146">
        <v>0</v>
      </c>
      <c r="J33" s="146">
        <v>0</v>
      </c>
      <c r="K33" s="146">
        <v>0</v>
      </c>
      <c r="L33" s="147">
        <v>0</v>
      </c>
      <c r="M33" s="147">
        <v>0</v>
      </c>
      <c r="N33" s="147">
        <v>48</v>
      </c>
      <c r="O33" s="147">
        <v>0</v>
      </c>
    </row>
    <row r="34" spans="1:15" ht="13.5" thickBot="1">
      <c r="A34" s="155" t="s">
        <v>136</v>
      </c>
      <c r="B34" s="155" t="s">
        <v>83</v>
      </c>
      <c r="C34" s="147" t="s">
        <v>263</v>
      </c>
      <c r="D34" s="156">
        <f t="shared" si="6"/>
        <v>81</v>
      </c>
      <c r="E34" s="147">
        <v>27</v>
      </c>
      <c r="F34" s="147">
        <f t="shared" si="7"/>
        <v>54</v>
      </c>
      <c r="G34" s="147">
        <v>44</v>
      </c>
      <c r="H34" s="146">
        <v>10</v>
      </c>
      <c r="I34" s="146">
        <v>0</v>
      </c>
      <c r="J34" s="146">
        <v>0</v>
      </c>
      <c r="K34" s="146">
        <v>0</v>
      </c>
      <c r="L34" s="147">
        <v>54</v>
      </c>
      <c r="M34" s="147">
        <v>0</v>
      </c>
      <c r="N34" s="147">
        <v>0</v>
      </c>
      <c r="O34" s="147">
        <v>0</v>
      </c>
    </row>
    <row r="35" spans="1:15" ht="23.25" thickBot="1">
      <c r="A35" s="155" t="s">
        <v>147</v>
      </c>
      <c r="B35" s="155" t="s">
        <v>264</v>
      </c>
      <c r="C35" s="147" t="s">
        <v>265</v>
      </c>
      <c r="D35" s="156">
        <f t="shared" si="6"/>
        <v>102</v>
      </c>
      <c r="E35" s="147">
        <v>34</v>
      </c>
      <c r="F35" s="147">
        <f t="shared" si="7"/>
        <v>68</v>
      </c>
      <c r="G35" s="147">
        <v>22</v>
      </c>
      <c r="H35" s="146">
        <v>46</v>
      </c>
      <c r="I35" s="146">
        <v>0</v>
      </c>
      <c r="J35" s="146">
        <v>0</v>
      </c>
      <c r="K35" s="146">
        <v>0</v>
      </c>
      <c r="L35" s="147">
        <v>0</v>
      </c>
      <c r="M35" s="147">
        <v>68</v>
      </c>
      <c r="N35" s="147">
        <v>0</v>
      </c>
      <c r="O35" s="147">
        <v>0</v>
      </c>
    </row>
    <row r="36" spans="1:15" ht="23.25" thickBot="1">
      <c r="A36" s="155" t="s">
        <v>155</v>
      </c>
      <c r="B36" s="155" t="s">
        <v>266</v>
      </c>
      <c r="C36" s="147" t="s">
        <v>233</v>
      </c>
      <c r="D36" s="156">
        <f t="shared" si="6"/>
        <v>48</v>
      </c>
      <c r="E36" s="147">
        <v>16</v>
      </c>
      <c r="F36" s="147">
        <f t="shared" si="7"/>
        <v>32</v>
      </c>
      <c r="G36" s="147">
        <v>22</v>
      </c>
      <c r="H36" s="146">
        <v>10</v>
      </c>
      <c r="I36" s="146">
        <v>0</v>
      </c>
      <c r="J36" s="146">
        <v>0</v>
      </c>
      <c r="K36" s="146">
        <v>0</v>
      </c>
      <c r="L36" s="147">
        <v>32</v>
      </c>
      <c r="M36" s="147">
        <v>0</v>
      </c>
      <c r="N36" s="147">
        <v>0</v>
      </c>
      <c r="O36" s="147">
        <v>0</v>
      </c>
    </row>
    <row r="37" spans="1:15" ht="13.5" thickBot="1">
      <c r="A37" s="155" t="s">
        <v>267</v>
      </c>
      <c r="B37" s="155" t="s">
        <v>268</v>
      </c>
      <c r="C37" s="147" t="s">
        <v>259</v>
      </c>
      <c r="D37" s="156">
        <f t="shared" si="6"/>
        <v>48</v>
      </c>
      <c r="E37" s="147">
        <v>16</v>
      </c>
      <c r="F37" s="147">
        <f t="shared" si="7"/>
        <v>32</v>
      </c>
      <c r="G37" s="147">
        <v>22</v>
      </c>
      <c r="H37" s="146">
        <v>10</v>
      </c>
      <c r="I37" s="146">
        <v>0</v>
      </c>
      <c r="J37" s="146">
        <v>0</v>
      </c>
      <c r="K37" s="146">
        <v>0</v>
      </c>
      <c r="L37" s="147">
        <v>0</v>
      </c>
      <c r="M37" s="147">
        <v>0</v>
      </c>
      <c r="N37" s="147">
        <v>32</v>
      </c>
      <c r="O37" s="147">
        <v>0</v>
      </c>
    </row>
    <row r="38" spans="1:15" ht="13.5" thickBot="1">
      <c r="A38" s="155" t="s">
        <v>269</v>
      </c>
      <c r="B38" s="157" t="s">
        <v>270</v>
      </c>
      <c r="C38" s="147" t="s">
        <v>271</v>
      </c>
      <c r="D38" s="156">
        <f t="shared" si="6"/>
        <v>96</v>
      </c>
      <c r="E38" s="147">
        <v>32</v>
      </c>
      <c r="F38" s="147">
        <f t="shared" si="7"/>
        <v>64</v>
      </c>
      <c r="G38" s="147">
        <v>32</v>
      </c>
      <c r="H38" s="146">
        <v>32</v>
      </c>
      <c r="I38" s="146">
        <v>0</v>
      </c>
      <c r="J38" s="146">
        <v>64</v>
      </c>
      <c r="K38" s="146">
        <v>0</v>
      </c>
      <c r="L38" s="147">
        <v>0</v>
      </c>
      <c r="M38" s="147">
        <v>0</v>
      </c>
      <c r="N38" s="147">
        <v>0</v>
      </c>
      <c r="O38" s="147">
        <v>0</v>
      </c>
    </row>
    <row r="39" spans="1:15" ht="34.5" thickBot="1">
      <c r="A39" s="155" t="s">
        <v>272</v>
      </c>
      <c r="B39" s="162" t="s">
        <v>273</v>
      </c>
      <c r="C39" s="147" t="s">
        <v>192</v>
      </c>
      <c r="D39" s="156">
        <f t="shared" si="6"/>
        <v>60</v>
      </c>
      <c r="E39" s="147">
        <v>20</v>
      </c>
      <c r="F39" s="147">
        <f t="shared" si="7"/>
        <v>40</v>
      </c>
      <c r="G39" s="147">
        <v>10</v>
      </c>
      <c r="H39" s="146">
        <v>30</v>
      </c>
      <c r="I39" s="146">
        <v>0</v>
      </c>
      <c r="J39" s="146">
        <v>0</v>
      </c>
      <c r="K39" s="163">
        <v>0</v>
      </c>
      <c r="L39" s="164"/>
      <c r="M39" s="147">
        <v>0</v>
      </c>
      <c r="N39" s="147">
        <v>40</v>
      </c>
      <c r="O39" s="147">
        <v>0</v>
      </c>
    </row>
    <row r="40" spans="1:15" ht="13.5" thickBot="1">
      <c r="A40" s="152" t="s">
        <v>274</v>
      </c>
      <c r="B40" s="158" t="s">
        <v>275</v>
      </c>
      <c r="C40" s="148" t="s">
        <v>276</v>
      </c>
      <c r="D40" s="148">
        <f>D41+D47+D52+D57+D60</f>
        <v>2154</v>
      </c>
      <c r="E40" s="148">
        <f aca="true" t="shared" si="8" ref="E40:O40">E41+E47+E52+E57+E60</f>
        <v>718</v>
      </c>
      <c r="F40" s="148">
        <f t="shared" si="8"/>
        <v>2336</v>
      </c>
      <c r="G40" s="148">
        <f t="shared" si="8"/>
        <v>734</v>
      </c>
      <c r="H40" s="149">
        <f t="shared" si="8"/>
        <v>1512</v>
      </c>
      <c r="I40" s="149">
        <f t="shared" si="8"/>
        <v>90</v>
      </c>
      <c r="J40" s="149">
        <f t="shared" si="8"/>
        <v>118</v>
      </c>
      <c r="K40" s="149">
        <f t="shared" si="8"/>
        <v>454</v>
      </c>
      <c r="L40" s="148">
        <f t="shared" si="8"/>
        <v>280</v>
      </c>
      <c r="M40" s="148">
        <f t="shared" si="8"/>
        <v>632</v>
      </c>
      <c r="N40" s="148">
        <f t="shared" si="8"/>
        <v>384</v>
      </c>
      <c r="O40" s="148">
        <f t="shared" si="8"/>
        <v>468</v>
      </c>
    </row>
    <row r="41" spans="1:15" ht="43.5" thickBot="1">
      <c r="A41" s="152" t="s">
        <v>139</v>
      </c>
      <c r="B41" s="152" t="s">
        <v>277</v>
      </c>
      <c r="C41" s="148" t="s">
        <v>278</v>
      </c>
      <c r="D41" s="148">
        <f>SUM(D42:D46)</f>
        <v>642</v>
      </c>
      <c r="E41" s="148">
        <f aca="true" t="shared" si="9" ref="E41:O41">SUM(E42:E46)</f>
        <v>214</v>
      </c>
      <c r="F41" s="148">
        <f t="shared" si="9"/>
        <v>572</v>
      </c>
      <c r="G41" s="148">
        <f t="shared" si="9"/>
        <v>236</v>
      </c>
      <c r="H41" s="149">
        <f t="shared" si="9"/>
        <v>336</v>
      </c>
      <c r="I41" s="149">
        <f t="shared" si="9"/>
        <v>0</v>
      </c>
      <c r="J41" s="149">
        <f t="shared" si="9"/>
        <v>118</v>
      </c>
      <c r="K41" s="149">
        <f t="shared" si="9"/>
        <v>454</v>
      </c>
      <c r="L41" s="148">
        <f t="shared" si="9"/>
        <v>0</v>
      </c>
      <c r="M41" s="148">
        <f t="shared" si="9"/>
        <v>0</v>
      </c>
      <c r="N41" s="148">
        <f t="shared" si="9"/>
        <v>0</v>
      </c>
      <c r="O41" s="148">
        <f t="shared" si="9"/>
        <v>0</v>
      </c>
    </row>
    <row r="42" spans="1:15" ht="34.5" thickBot="1">
      <c r="A42" s="155" t="s">
        <v>279</v>
      </c>
      <c r="B42" s="155" t="s">
        <v>280</v>
      </c>
      <c r="C42" s="147" t="s">
        <v>281</v>
      </c>
      <c r="D42" s="156">
        <f>SUM(E42:F42)</f>
        <v>306</v>
      </c>
      <c r="E42" s="147">
        <v>102</v>
      </c>
      <c r="F42" s="147">
        <f>SUM(J42:O42)</f>
        <v>204</v>
      </c>
      <c r="G42" s="147">
        <v>112</v>
      </c>
      <c r="H42" s="146">
        <v>92</v>
      </c>
      <c r="I42" s="146">
        <v>0</v>
      </c>
      <c r="J42" s="146">
        <v>86</v>
      </c>
      <c r="K42" s="146">
        <v>118</v>
      </c>
      <c r="L42" s="147">
        <v>0</v>
      </c>
      <c r="M42" s="147">
        <v>0</v>
      </c>
      <c r="N42" s="147">
        <v>0</v>
      </c>
      <c r="O42" s="147">
        <v>0</v>
      </c>
    </row>
    <row r="43" spans="1:15" ht="34.5" thickBot="1">
      <c r="A43" s="155" t="s">
        <v>282</v>
      </c>
      <c r="B43" s="155" t="s">
        <v>283</v>
      </c>
      <c r="C43" s="147" t="s">
        <v>271</v>
      </c>
      <c r="D43" s="156">
        <f>SUM(E43:F43)</f>
        <v>201</v>
      </c>
      <c r="E43" s="147">
        <v>67</v>
      </c>
      <c r="F43" s="147">
        <f>SUM(J43:O43)</f>
        <v>134</v>
      </c>
      <c r="G43" s="147">
        <v>74</v>
      </c>
      <c r="H43" s="146">
        <v>60</v>
      </c>
      <c r="I43" s="146">
        <v>0</v>
      </c>
      <c r="J43" s="146">
        <v>0</v>
      </c>
      <c r="K43" s="146">
        <v>134</v>
      </c>
      <c r="L43" s="147">
        <v>0</v>
      </c>
      <c r="M43" s="147">
        <v>0</v>
      </c>
      <c r="N43" s="147">
        <v>0</v>
      </c>
      <c r="O43" s="147">
        <v>0</v>
      </c>
    </row>
    <row r="44" spans="1:15" ht="34.5" thickBot="1">
      <c r="A44" s="155" t="s">
        <v>284</v>
      </c>
      <c r="B44" s="155" t="s">
        <v>285</v>
      </c>
      <c r="C44" s="147" t="s">
        <v>247</v>
      </c>
      <c r="D44" s="156">
        <f>SUM(E44:F44)</f>
        <v>135</v>
      </c>
      <c r="E44" s="147">
        <v>45</v>
      </c>
      <c r="F44" s="147">
        <f>SUM(J44:O44)</f>
        <v>90</v>
      </c>
      <c r="G44" s="147">
        <v>50</v>
      </c>
      <c r="H44" s="146">
        <v>40</v>
      </c>
      <c r="I44" s="146">
        <v>0</v>
      </c>
      <c r="J44" s="146">
        <v>32</v>
      </c>
      <c r="K44" s="146">
        <v>58</v>
      </c>
      <c r="L44" s="147">
        <v>0</v>
      </c>
      <c r="M44" s="147">
        <v>0</v>
      </c>
      <c r="N44" s="147">
        <v>0</v>
      </c>
      <c r="O44" s="147">
        <v>0</v>
      </c>
    </row>
    <row r="45" spans="1:15" ht="13.5" thickBot="1">
      <c r="A45" s="155" t="s">
        <v>286</v>
      </c>
      <c r="B45" s="155" t="s">
        <v>75</v>
      </c>
      <c r="C45" s="147" t="s">
        <v>271</v>
      </c>
      <c r="D45" s="147">
        <v>0</v>
      </c>
      <c r="E45" s="147">
        <v>0</v>
      </c>
      <c r="F45" s="147">
        <f>SUM(J45:O45)</f>
        <v>72</v>
      </c>
      <c r="G45" s="147">
        <v>0</v>
      </c>
      <c r="H45" s="146">
        <v>72</v>
      </c>
      <c r="I45" s="146">
        <v>0</v>
      </c>
      <c r="J45" s="146">
        <v>0</v>
      </c>
      <c r="K45" s="146">
        <v>72</v>
      </c>
      <c r="L45" s="147">
        <v>0</v>
      </c>
      <c r="M45" s="147">
        <v>0</v>
      </c>
      <c r="N45" s="147">
        <v>0</v>
      </c>
      <c r="O45" s="147">
        <v>0</v>
      </c>
    </row>
    <row r="46" spans="1:15" ht="13.5" thickBot="1">
      <c r="A46" s="155" t="s">
        <v>287</v>
      </c>
      <c r="B46" s="155" t="s">
        <v>149</v>
      </c>
      <c r="C46" s="147" t="s">
        <v>192</v>
      </c>
      <c r="D46" s="147">
        <v>0</v>
      </c>
      <c r="E46" s="147">
        <v>0</v>
      </c>
      <c r="F46" s="147">
        <f>SUM(J46:O46)</f>
        <v>72</v>
      </c>
      <c r="G46" s="147">
        <v>0</v>
      </c>
      <c r="H46" s="146">
        <v>72</v>
      </c>
      <c r="I46" s="146">
        <v>0</v>
      </c>
      <c r="J46" s="146">
        <v>0</v>
      </c>
      <c r="K46" s="146">
        <v>72</v>
      </c>
      <c r="L46" s="147">
        <v>0</v>
      </c>
      <c r="M46" s="147">
        <v>0</v>
      </c>
      <c r="N46" s="147">
        <v>0</v>
      </c>
      <c r="O46" s="147">
        <v>0</v>
      </c>
    </row>
    <row r="47" spans="1:15" ht="33" thickBot="1">
      <c r="A47" s="152" t="s">
        <v>79</v>
      </c>
      <c r="B47" s="152" t="s">
        <v>288</v>
      </c>
      <c r="C47" s="148" t="s">
        <v>289</v>
      </c>
      <c r="D47" s="148">
        <f>SUM(D48:D51)</f>
        <v>936</v>
      </c>
      <c r="E47" s="148">
        <f aca="true" t="shared" si="10" ref="E47:O47">SUM(E48:E51)</f>
        <v>312</v>
      </c>
      <c r="F47" s="148">
        <f t="shared" si="10"/>
        <v>912</v>
      </c>
      <c r="G47" s="148">
        <f t="shared" si="10"/>
        <v>306</v>
      </c>
      <c r="H47" s="149">
        <f t="shared" si="10"/>
        <v>546</v>
      </c>
      <c r="I47" s="149">
        <f t="shared" si="10"/>
        <v>60</v>
      </c>
      <c r="J47" s="149">
        <f t="shared" si="10"/>
        <v>0</v>
      </c>
      <c r="K47" s="149">
        <f t="shared" si="10"/>
        <v>0</v>
      </c>
      <c r="L47" s="148">
        <f t="shared" si="10"/>
        <v>280</v>
      </c>
      <c r="M47" s="148">
        <f t="shared" si="10"/>
        <v>632</v>
      </c>
      <c r="N47" s="148">
        <f t="shared" si="10"/>
        <v>0</v>
      </c>
      <c r="O47" s="148">
        <f t="shared" si="10"/>
        <v>0</v>
      </c>
    </row>
    <row r="48" spans="1:15" ht="23.25" thickBot="1">
      <c r="A48" s="155" t="s">
        <v>186</v>
      </c>
      <c r="B48" s="155" t="s">
        <v>290</v>
      </c>
      <c r="C48" s="147" t="s">
        <v>255</v>
      </c>
      <c r="D48" s="156">
        <f>SUM(E48:F48)</f>
        <v>852</v>
      </c>
      <c r="E48" s="147">
        <v>284</v>
      </c>
      <c r="F48" s="147">
        <f>SUM(J48:O48)</f>
        <v>568</v>
      </c>
      <c r="G48" s="147">
        <v>280</v>
      </c>
      <c r="H48" s="146">
        <v>228</v>
      </c>
      <c r="I48" s="146">
        <v>60</v>
      </c>
      <c r="J48" s="146">
        <v>0</v>
      </c>
      <c r="K48" s="146">
        <v>0</v>
      </c>
      <c r="L48" s="147">
        <v>224</v>
      </c>
      <c r="M48" s="147">
        <v>344</v>
      </c>
      <c r="N48" s="147">
        <v>0</v>
      </c>
      <c r="O48" s="147">
        <v>0</v>
      </c>
    </row>
    <row r="49" spans="1:15" ht="45.75" thickBot="1">
      <c r="A49" s="155" t="s">
        <v>291</v>
      </c>
      <c r="B49" s="155" t="s">
        <v>292</v>
      </c>
      <c r="C49" s="147" t="s">
        <v>77</v>
      </c>
      <c r="D49" s="156">
        <f>SUM(E49:F49)</f>
        <v>84</v>
      </c>
      <c r="E49" s="147">
        <v>28</v>
      </c>
      <c r="F49" s="147">
        <f>SUM(J49:O49)</f>
        <v>56</v>
      </c>
      <c r="G49" s="147">
        <v>26</v>
      </c>
      <c r="H49" s="146">
        <v>30</v>
      </c>
      <c r="I49" s="146">
        <v>0</v>
      </c>
      <c r="J49" s="146">
        <v>0</v>
      </c>
      <c r="K49" s="146">
        <v>0</v>
      </c>
      <c r="L49" s="147">
        <v>56</v>
      </c>
      <c r="M49" s="147">
        <v>0</v>
      </c>
      <c r="N49" s="147">
        <v>0</v>
      </c>
      <c r="O49" s="147">
        <v>0</v>
      </c>
    </row>
    <row r="50" spans="1:15" ht="13.5" thickBot="1">
      <c r="A50" s="155" t="s">
        <v>293</v>
      </c>
      <c r="B50" s="155" t="s">
        <v>75</v>
      </c>
      <c r="C50" s="147" t="s">
        <v>192</v>
      </c>
      <c r="D50" s="147">
        <v>0</v>
      </c>
      <c r="E50" s="147">
        <v>0</v>
      </c>
      <c r="F50" s="147">
        <f>SUM(J50:O50)</f>
        <v>144</v>
      </c>
      <c r="G50" s="147">
        <v>0</v>
      </c>
      <c r="H50" s="146">
        <v>144</v>
      </c>
      <c r="I50" s="146">
        <v>0</v>
      </c>
      <c r="J50" s="146">
        <v>0</v>
      </c>
      <c r="K50" s="146">
        <v>0</v>
      </c>
      <c r="L50" s="147">
        <v>0</v>
      </c>
      <c r="M50" s="147">
        <v>144</v>
      </c>
      <c r="N50" s="147">
        <v>0</v>
      </c>
      <c r="O50" s="147">
        <v>0</v>
      </c>
    </row>
    <row r="51" spans="1:15" ht="13.5" thickBot="1">
      <c r="A51" s="155" t="s">
        <v>294</v>
      </c>
      <c r="B51" s="155" t="s">
        <v>149</v>
      </c>
      <c r="C51" s="147" t="s">
        <v>192</v>
      </c>
      <c r="D51" s="147">
        <v>0</v>
      </c>
      <c r="E51" s="147">
        <v>0</v>
      </c>
      <c r="F51" s="147">
        <f>SUM(J51:O51)</f>
        <v>144</v>
      </c>
      <c r="G51" s="147">
        <v>0</v>
      </c>
      <c r="H51" s="146">
        <v>144</v>
      </c>
      <c r="I51" s="146">
        <v>0</v>
      </c>
      <c r="J51" s="146">
        <v>0</v>
      </c>
      <c r="K51" s="146">
        <v>0</v>
      </c>
      <c r="L51" s="147">
        <v>0</v>
      </c>
      <c r="M51" s="147">
        <v>144</v>
      </c>
      <c r="N51" s="147">
        <v>0</v>
      </c>
      <c r="O51" s="147">
        <v>0</v>
      </c>
    </row>
    <row r="52" spans="1:15" ht="43.5" thickBot="1">
      <c r="A52" s="158" t="s">
        <v>295</v>
      </c>
      <c r="B52" s="152" t="s">
        <v>296</v>
      </c>
      <c r="C52" s="148" t="s">
        <v>297</v>
      </c>
      <c r="D52" s="148">
        <f>SUM(D53:D56)</f>
        <v>474</v>
      </c>
      <c r="E52" s="148">
        <f aca="true" t="shared" si="11" ref="E52:O52">SUM(E53:E56)</f>
        <v>158</v>
      </c>
      <c r="F52" s="148">
        <f t="shared" si="11"/>
        <v>496</v>
      </c>
      <c r="G52" s="148">
        <f t="shared" si="11"/>
        <v>152</v>
      </c>
      <c r="H52" s="149">
        <f t="shared" si="11"/>
        <v>314</v>
      </c>
      <c r="I52" s="149">
        <f t="shared" si="11"/>
        <v>30</v>
      </c>
      <c r="J52" s="149">
        <f t="shared" si="11"/>
        <v>0</v>
      </c>
      <c r="K52" s="149">
        <f t="shared" si="11"/>
        <v>0</v>
      </c>
      <c r="L52" s="148">
        <f t="shared" si="11"/>
        <v>0</v>
      </c>
      <c r="M52" s="148">
        <f t="shared" si="11"/>
        <v>0</v>
      </c>
      <c r="N52" s="148">
        <f t="shared" si="11"/>
        <v>316</v>
      </c>
      <c r="O52" s="148">
        <f t="shared" si="11"/>
        <v>180</v>
      </c>
    </row>
    <row r="53" spans="1:15" ht="34.5" thickBot="1">
      <c r="A53" s="155" t="s">
        <v>298</v>
      </c>
      <c r="B53" s="155" t="s">
        <v>299</v>
      </c>
      <c r="C53" s="147" t="s">
        <v>77</v>
      </c>
      <c r="D53" s="156">
        <f>SUM(E53:F53)</f>
        <v>177</v>
      </c>
      <c r="E53" s="147">
        <v>59</v>
      </c>
      <c r="F53" s="147">
        <f>SUM(J53:O53)</f>
        <v>118</v>
      </c>
      <c r="G53" s="147">
        <v>48</v>
      </c>
      <c r="H53" s="146">
        <v>40</v>
      </c>
      <c r="I53" s="146">
        <v>30</v>
      </c>
      <c r="J53" s="146">
        <v>0</v>
      </c>
      <c r="K53" s="146">
        <v>0</v>
      </c>
      <c r="L53" s="147">
        <v>0</v>
      </c>
      <c r="M53" s="147">
        <v>0</v>
      </c>
      <c r="N53" s="147">
        <v>118</v>
      </c>
      <c r="O53" s="147">
        <v>0</v>
      </c>
    </row>
    <row r="54" spans="1:15" ht="34.5" thickBot="1">
      <c r="A54" s="155" t="s">
        <v>300</v>
      </c>
      <c r="B54" s="155" t="s">
        <v>301</v>
      </c>
      <c r="C54" s="147" t="s">
        <v>77</v>
      </c>
      <c r="D54" s="156">
        <f>SUM(E54:F54)</f>
        <v>222</v>
      </c>
      <c r="E54" s="147">
        <v>74</v>
      </c>
      <c r="F54" s="147">
        <f>SUM(J54:O54)</f>
        <v>148</v>
      </c>
      <c r="G54" s="147">
        <v>82</v>
      </c>
      <c r="H54" s="146">
        <v>66</v>
      </c>
      <c r="I54" s="146">
        <v>0</v>
      </c>
      <c r="J54" s="146">
        <v>0</v>
      </c>
      <c r="K54" s="146">
        <v>0</v>
      </c>
      <c r="L54" s="147">
        <v>0</v>
      </c>
      <c r="M54" s="147">
        <v>0</v>
      </c>
      <c r="N54" s="147">
        <v>148</v>
      </c>
      <c r="O54" s="147">
        <v>0</v>
      </c>
    </row>
    <row r="55" spans="1:15" ht="23.25" thickBot="1">
      <c r="A55" s="155" t="s">
        <v>302</v>
      </c>
      <c r="B55" s="155" t="s">
        <v>303</v>
      </c>
      <c r="C55" s="147" t="s">
        <v>304</v>
      </c>
      <c r="D55" s="156">
        <f>SUM(E55:F55)</f>
        <v>75</v>
      </c>
      <c r="E55" s="147">
        <v>25</v>
      </c>
      <c r="F55" s="147">
        <f>SUM(J55:O55)</f>
        <v>50</v>
      </c>
      <c r="G55" s="147">
        <v>22</v>
      </c>
      <c r="H55" s="146">
        <v>28</v>
      </c>
      <c r="I55" s="146">
        <v>0</v>
      </c>
      <c r="J55" s="146">
        <v>0</v>
      </c>
      <c r="K55" s="146">
        <v>0</v>
      </c>
      <c r="L55" s="147">
        <v>0</v>
      </c>
      <c r="M55" s="147">
        <v>0</v>
      </c>
      <c r="N55" s="147">
        <v>50</v>
      </c>
      <c r="O55" s="147">
        <v>0</v>
      </c>
    </row>
    <row r="56" spans="1:15" ht="13.5" thickBot="1">
      <c r="A56" s="155" t="s">
        <v>305</v>
      </c>
      <c r="B56" s="155" t="s">
        <v>149</v>
      </c>
      <c r="C56" s="147" t="s">
        <v>192</v>
      </c>
      <c r="D56" s="147">
        <v>0</v>
      </c>
      <c r="E56" s="147">
        <v>0</v>
      </c>
      <c r="F56" s="147">
        <f>SUM(J56:O56)</f>
        <v>180</v>
      </c>
      <c r="G56" s="147">
        <v>0</v>
      </c>
      <c r="H56" s="146">
        <v>180</v>
      </c>
      <c r="I56" s="146">
        <v>0</v>
      </c>
      <c r="J56" s="146">
        <v>0</v>
      </c>
      <c r="K56" s="146">
        <v>0</v>
      </c>
      <c r="L56" s="147">
        <v>0</v>
      </c>
      <c r="M56" s="147">
        <v>0</v>
      </c>
      <c r="N56" s="147">
        <v>0</v>
      </c>
      <c r="O56" s="147">
        <v>180</v>
      </c>
    </row>
    <row r="57" spans="1:15" ht="54" thickBot="1">
      <c r="A57" s="152" t="s">
        <v>306</v>
      </c>
      <c r="B57" s="152" t="s">
        <v>307</v>
      </c>
      <c r="C57" s="158" t="s">
        <v>308</v>
      </c>
      <c r="D57" s="148">
        <f>SUM(D58:D59)</f>
        <v>51</v>
      </c>
      <c r="E57" s="148">
        <f aca="true" t="shared" si="12" ref="E57:O57">SUM(E58:E59)</f>
        <v>17</v>
      </c>
      <c r="F57" s="148">
        <f t="shared" si="12"/>
        <v>178</v>
      </c>
      <c r="G57" s="148">
        <f t="shared" si="12"/>
        <v>20</v>
      </c>
      <c r="H57" s="149">
        <f t="shared" si="12"/>
        <v>158</v>
      </c>
      <c r="I57" s="149">
        <f t="shared" si="12"/>
        <v>0</v>
      </c>
      <c r="J57" s="149">
        <f t="shared" si="12"/>
        <v>0</v>
      </c>
      <c r="K57" s="149">
        <f t="shared" si="12"/>
        <v>0</v>
      </c>
      <c r="L57" s="148">
        <f t="shared" si="12"/>
        <v>0</v>
      </c>
      <c r="M57" s="148">
        <f t="shared" si="12"/>
        <v>0</v>
      </c>
      <c r="N57" s="148">
        <f t="shared" si="12"/>
        <v>34</v>
      </c>
      <c r="O57" s="148">
        <f t="shared" si="12"/>
        <v>144</v>
      </c>
    </row>
    <row r="58" spans="1:15" ht="23.25" thickBot="1">
      <c r="A58" s="155" t="s">
        <v>309</v>
      </c>
      <c r="B58" s="155" t="s">
        <v>310</v>
      </c>
      <c r="C58" s="147" t="s">
        <v>271</v>
      </c>
      <c r="D58" s="156">
        <f>SUM(E58:F58)</f>
        <v>51</v>
      </c>
      <c r="E58" s="147">
        <v>17</v>
      </c>
      <c r="F58" s="147">
        <f>SUM(J58:O58)</f>
        <v>34</v>
      </c>
      <c r="G58" s="147">
        <v>20</v>
      </c>
      <c r="H58" s="146">
        <v>14</v>
      </c>
      <c r="I58" s="146">
        <v>0</v>
      </c>
      <c r="J58" s="146">
        <v>0</v>
      </c>
      <c r="K58" s="146">
        <v>0</v>
      </c>
      <c r="L58" s="147">
        <v>0</v>
      </c>
      <c r="M58" s="147">
        <v>0</v>
      </c>
      <c r="N58" s="147">
        <v>34</v>
      </c>
      <c r="O58" s="147">
        <v>0</v>
      </c>
    </row>
    <row r="59" spans="1:15" ht="13.5" thickBot="1">
      <c r="A59" s="155" t="s">
        <v>311</v>
      </c>
      <c r="B59" s="155" t="s">
        <v>149</v>
      </c>
      <c r="C59" s="147" t="s">
        <v>192</v>
      </c>
      <c r="D59" s="147">
        <v>0</v>
      </c>
      <c r="E59" s="147">
        <v>0</v>
      </c>
      <c r="F59" s="147">
        <f>SUM(J59:O59)</f>
        <v>144</v>
      </c>
      <c r="G59" s="147">
        <v>0</v>
      </c>
      <c r="H59" s="146">
        <v>144</v>
      </c>
      <c r="I59" s="146">
        <v>0</v>
      </c>
      <c r="J59" s="146">
        <v>0</v>
      </c>
      <c r="K59" s="146">
        <v>0</v>
      </c>
      <c r="L59" s="147">
        <v>0</v>
      </c>
      <c r="M59" s="147">
        <v>0</v>
      </c>
      <c r="N59" s="147">
        <v>0</v>
      </c>
      <c r="O59" s="147">
        <v>144</v>
      </c>
    </row>
    <row r="60" spans="1:15" ht="43.5" thickBot="1">
      <c r="A60" s="152" t="s">
        <v>312</v>
      </c>
      <c r="B60" s="152" t="s">
        <v>313</v>
      </c>
      <c r="C60" s="158" t="s">
        <v>308</v>
      </c>
      <c r="D60" s="148">
        <f>D61+D62</f>
        <v>51</v>
      </c>
      <c r="E60" s="148">
        <f aca="true" t="shared" si="13" ref="E60:O60">E61+E62</f>
        <v>17</v>
      </c>
      <c r="F60" s="148">
        <f t="shared" si="13"/>
        <v>178</v>
      </c>
      <c r="G60" s="148">
        <f t="shared" si="13"/>
        <v>20</v>
      </c>
      <c r="H60" s="149">
        <f t="shared" si="13"/>
        <v>158</v>
      </c>
      <c r="I60" s="149">
        <f t="shared" si="13"/>
        <v>0</v>
      </c>
      <c r="J60" s="149">
        <f t="shared" si="13"/>
        <v>0</v>
      </c>
      <c r="K60" s="149">
        <f t="shared" si="13"/>
        <v>0</v>
      </c>
      <c r="L60" s="148">
        <f t="shared" si="13"/>
        <v>0</v>
      </c>
      <c r="M60" s="148">
        <f t="shared" si="13"/>
        <v>0</v>
      </c>
      <c r="N60" s="148">
        <f t="shared" si="13"/>
        <v>34</v>
      </c>
      <c r="O60" s="148">
        <f t="shared" si="13"/>
        <v>144</v>
      </c>
    </row>
    <row r="61" spans="1:15" ht="13.5" thickBot="1">
      <c r="A61" s="155" t="s">
        <v>162</v>
      </c>
      <c r="B61" s="155" t="s">
        <v>314</v>
      </c>
      <c r="C61" s="147" t="s">
        <v>271</v>
      </c>
      <c r="D61" s="156">
        <f>SUM(E61:F61)</f>
        <v>51</v>
      </c>
      <c r="E61" s="147">
        <v>17</v>
      </c>
      <c r="F61" s="147">
        <f>SUM(J61:O61)</f>
        <v>34</v>
      </c>
      <c r="G61" s="147">
        <v>20</v>
      </c>
      <c r="H61" s="146">
        <v>14</v>
      </c>
      <c r="I61" s="146">
        <v>0</v>
      </c>
      <c r="J61" s="146">
        <v>0</v>
      </c>
      <c r="K61" s="146">
        <v>0</v>
      </c>
      <c r="L61" s="147">
        <v>0</v>
      </c>
      <c r="M61" s="147">
        <v>0</v>
      </c>
      <c r="N61" s="147">
        <v>34</v>
      </c>
      <c r="O61" s="147">
        <v>0</v>
      </c>
    </row>
    <row r="62" spans="1:15" ht="13.5" thickBot="1">
      <c r="A62" s="155" t="s">
        <v>315</v>
      </c>
      <c r="B62" s="155" t="s">
        <v>149</v>
      </c>
      <c r="C62" s="147" t="s">
        <v>192</v>
      </c>
      <c r="D62" s="147">
        <v>0</v>
      </c>
      <c r="E62" s="147">
        <v>0</v>
      </c>
      <c r="F62" s="147">
        <f>SUM(J62:O62)</f>
        <v>144</v>
      </c>
      <c r="G62" s="147">
        <v>0</v>
      </c>
      <c r="H62" s="146">
        <v>144</v>
      </c>
      <c r="I62" s="146">
        <v>0</v>
      </c>
      <c r="J62" s="146">
        <v>0</v>
      </c>
      <c r="K62" s="146">
        <v>0</v>
      </c>
      <c r="L62" s="147">
        <v>0</v>
      </c>
      <c r="M62" s="147">
        <v>0</v>
      </c>
      <c r="N62" s="147">
        <v>0</v>
      </c>
      <c r="O62" s="147">
        <v>144</v>
      </c>
    </row>
    <row r="63" spans="1:15" ht="13.5" thickBot="1">
      <c r="A63" s="152" t="s">
        <v>50</v>
      </c>
      <c r="B63" s="165" t="s">
        <v>316</v>
      </c>
      <c r="C63" s="158" t="s">
        <v>317</v>
      </c>
      <c r="D63" s="148">
        <f>D26+D22+D12</f>
        <v>4536</v>
      </c>
      <c r="E63" s="148">
        <f aca="true" t="shared" si="14" ref="E63:O63">E26+E22+E12</f>
        <v>1512</v>
      </c>
      <c r="F63" s="148">
        <f t="shared" si="14"/>
        <v>3924</v>
      </c>
      <c r="G63" s="148">
        <f t="shared" si="14"/>
        <v>1444</v>
      </c>
      <c r="H63" s="149">
        <f t="shared" si="14"/>
        <v>2390</v>
      </c>
      <c r="I63" s="149">
        <f t="shared" si="14"/>
        <v>90</v>
      </c>
      <c r="J63" s="149">
        <f t="shared" si="14"/>
        <v>612</v>
      </c>
      <c r="K63" s="149">
        <f t="shared" si="14"/>
        <v>828</v>
      </c>
      <c r="L63" s="148">
        <f t="shared" si="14"/>
        <v>576</v>
      </c>
      <c r="M63" s="148">
        <f t="shared" si="14"/>
        <v>864</v>
      </c>
      <c r="N63" s="148">
        <f t="shared" si="14"/>
        <v>576</v>
      </c>
      <c r="O63" s="148">
        <f t="shared" si="14"/>
        <v>468</v>
      </c>
    </row>
    <row r="64" spans="1:15" ht="13.5" thickBot="1">
      <c r="A64" s="158" t="s">
        <v>318</v>
      </c>
      <c r="B64" s="166" t="s">
        <v>81</v>
      </c>
      <c r="C64" s="147"/>
      <c r="D64" s="147"/>
      <c r="E64" s="147"/>
      <c r="F64" s="147"/>
      <c r="G64" s="147"/>
      <c r="H64" s="146"/>
      <c r="I64" s="146"/>
      <c r="J64" s="146"/>
      <c r="K64" s="146"/>
      <c r="L64" s="147"/>
      <c r="M64" s="147"/>
      <c r="N64" s="147"/>
      <c r="O64" s="147" t="s">
        <v>319</v>
      </c>
    </row>
    <row r="65" spans="1:15" ht="21.75" thickBot="1">
      <c r="A65" s="167" t="s">
        <v>108</v>
      </c>
      <c r="B65" s="168" t="s">
        <v>320</v>
      </c>
      <c r="C65" s="169"/>
      <c r="D65" s="169"/>
      <c r="E65" s="169"/>
      <c r="F65" s="147"/>
      <c r="G65" s="147"/>
      <c r="H65" s="146"/>
      <c r="I65" s="146"/>
      <c r="J65" s="146"/>
      <c r="K65" s="146"/>
      <c r="L65" s="147"/>
      <c r="M65" s="147"/>
      <c r="N65" s="147"/>
      <c r="O65" s="147" t="s">
        <v>321</v>
      </c>
    </row>
    <row r="66" spans="1:15" ht="13.5" thickBot="1">
      <c r="A66" s="170" t="s">
        <v>322</v>
      </c>
      <c r="B66" s="171"/>
      <c r="C66" s="171"/>
      <c r="D66" s="171"/>
      <c r="E66" s="172"/>
      <c r="F66" s="173" t="s">
        <v>323</v>
      </c>
      <c r="G66" s="174" t="s">
        <v>324</v>
      </c>
      <c r="H66" s="174"/>
      <c r="I66" s="174"/>
      <c r="J66" s="175">
        <f aca="true" t="shared" si="15" ref="J66:O66">J63-J67-J68</f>
        <v>612</v>
      </c>
      <c r="K66" s="175">
        <f t="shared" si="15"/>
        <v>684</v>
      </c>
      <c r="L66" s="176">
        <f t="shared" si="15"/>
        <v>576</v>
      </c>
      <c r="M66" s="176">
        <f t="shared" si="15"/>
        <v>576</v>
      </c>
      <c r="N66" s="176">
        <f t="shared" si="15"/>
        <v>576</v>
      </c>
      <c r="O66" s="176">
        <f t="shared" si="15"/>
        <v>0</v>
      </c>
    </row>
    <row r="67" spans="1:15" ht="13.5" thickBot="1">
      <c r="A67" s="177" t="s">
        <v>325</v>
      </c>
      <c r="B67" s="178"/>
      <c r="C67" s="178"/>
      <c r="D67" s="178"/>
      <c r="E67" s="179"/>
      <c r="F67" s="173"/>
      <c r="G67" s="174" t="s">
        <v>326</v>
      </c>
      <c r="H67" s="174"/>
      <c r="I67" s="174"/>
      <c r="J67" s="175">
        <f aca="true" t="shared" si="16" ref="J67:O67">J50+J45</f>
        <v>0</v>
      </c>
      <c r="K67" s="175">
        <f t="shared" si="16"/>
        <v>72</v>
      </c>
      <c r="L67" s="176">
        <f t="shared" si="16"/>
        <v>0</v>
      </c>
      <c r="M67" s="176">
        <f t="shared" si="16"/>
        <v>144</v>
      </c>
      <c r="N67" s="176">
        <f t="shared" si="16"/>
        <v>0</v>
      </c>
      <c r="O67" s="176">
        <f t="shared" si="16"/>
        <v>0</v>
      </c>
    </row>
    <row r="68" spans="1:15" ht="13.5" thickBot="1">
      <c r="A68" s="177" t="s">
        <v>327</v>
      </c>
      <c r="B68" s="178"/>
      <c r="C68" s="178"/>
      <c r="D68" s="178"/>
      <c r="E68" s="179"/>
      <c r="F68" s="173"/>
      <c r="G68" s="174" t="s">
        <v>328</v>
      </c>
      <c r="H68" s="174"/>
      <c r="I68" s="174"/>
      <c r="J68" s="175">
        <f aca="true" t="shared" si="17" ref="J68:O68">J62+J59+J56+J51+J46</f>
        <v>0</v>
      </c>
      <c r="K68" s="175">
        <f t="shared" si="17"/>
        <v>72</v>
      </c>
      <c r="L68" s="176">
        <f t="shared" si="17"/>
        <v>0</v>
      </c>
      <c r="M68" s="176">
        <f t="shared" si="17"/>
        <v>144</v>
      </c>
      <c r="N68" s="176">
        <f t="shared" si="17"/>
        <v>0</v>
      </c>
      <c r="O68" s="176">
        <f t="shared" si="17"/>
        <v>468</v>
      </c>
    </row>
    <row r="69" spans="1:15" ht="13.5" thickBot="1">
      <c r="A69" s="180" t="s">
        <v>329</v>
      </c>
      <c r="B69" s="181"/>
      <c r="C69" s="181"/>
      <c r="D69" s="181"/>
      <c r="E69" s="182"/>
      <c r="F69" s="173"/>
      <c r="G69" s="174" t="s">
        <v>330</v>
      </c>
      <c r="H69" s="174"/>
      <c r="I69" s="174"/>
      <c r="J69" s="175"/>
      <c r="K69" s="175"/>
      <c r="L69" s="176"/>
      <c r="M69" s="176"/>
      <c r="N69" s="176"/>
      <c r="O69" s="176">
        <v>144</v>
      </c>
    </row>
    <row r="70" spans="1:15" ht="13.5" thickBot="1">
      <c r="A70" s="180" t="s">
        <v>331</v>
      </c>
      <c r="B70" s="181"/>
      <c r="C70" s="181"/>
      <c r="D70" s="181"/>
      <c r="E70" s="182"/>
      <c r="F70" s="173"/>
      <c r="G70" s="174" t="s">
        <v>332</v>
      </c>
      <c r="H70" s="174"/>
      <c r="I70" s="174"/>
      <c r="J70" s="175">
        <v>0</v>
      </c>
      <c r="K70" s="175" t="s">
        <v>333</v>
      </c>
      <c r="L70" s="183">
        <v>2</v>
      </c>
      <c r="M70" s="183" t="s">
        <v>334</v>
      </c>
      <c r="N70" s="183">
        <v>3</v>
      </c>
      <c r="O70" s="183" t="s">
        <v>335</v>
      </c>
    </row>
    <row r="71" spans="1:15" ht="13.5" thickBot="1">
      <c r="A71" s="178" t="s">
        <v>336</v>
      </c>
      <c r="B71" s="178"/>
      <c r="C71" s="178"/>
      <c r="D71" s="178"/>
      <c r="E71" s="184"/>
      <c r="F71" s="173"/>
      <c r="G71" s="174" t="s">
        <v>337</v>
      </c>
      <c r="H71" s="174"/>
      <c r="I71" s="174"/>
      <c r="J71" s="175">
        <v>0</v>
      </c>
      <c r="K71" s="175">
        <v>5</v>
      </c>
      <c r="L71" s="183">
        <v>1</v>
      </c>
      <c r="M71" s="183">
        <v>5</v>
      </c>
      <c r="N71" s="183">
        <v>2</v>
      </c>
      <c r="O71" s="183">
        <v>3</v>
      </c>
    </row>
    <row r="72" spans="1:15" ht="13.5" thickBot="1">
      <c r="A72" s="185"/>
      <c r="B72" s="186"/>
      <c r="C72" s="186"/>
      <c r="D72" s="186"/>
      <c r="E72" s="187"/>
      <c r="F72" s="173"/>
      <c r="G72" s="174" t="s">
        <v>338</v>
      </c>
      <c r="H72" s="174"/>
      <c r="I72" s="174"/>
      <c r="J72" s="175">
        <v>5</v>
      </c>
      <c r="K72" s="175">
        <v>0</v>
      </c>
      <c r="L72" s="183">
        <v>4</v>
      </c>
      <c r="M72" s="183">
        <v>0</v>
      </c>
      <c r="N72" s="183">
        <v>1</v>
      </c>
      <c r="O72" s="183">
        <v>0</v>
      </c>
    </row>
  </sheetData>
  <sheetProtection/>
  <mergeCells count="35">
    <mergeCell ref="A66:E66"/>
    <mergeCell ref="F66:F72"/>
    <mergeCell ref="G69:I69"/>
    <mergeCell ref="G70:I70"/>
    <mergeCell ref="A71:E71"/>
    <mergeCell ref="G71:I71"/>
    <mergeCell ref="A72:E72"/>
    <mergeCell ref="G72:I72"/>
    <mergeCell ref="L7:L8"/>
    <mergeCell ref="M7:M8"/>
    <mergeCell ref="N7:N8"/>
    <mergeCell ref="O7:O8"/>
    <mergeCell ref="A11:B11"/>
    <mergeCell ref="A26:B26"/>
    <mergeCell ref="D6:D9"/>
    <mergeCell ref="E6:E9"/>
    <mergeCell ref="F6:I6"/>
    <mergeCell ref="J6:K6"/>
    <mergeCell ref="L6:M6"/>
    <mergeCell ref="N6:O6"/>
    <mergeCell ref="F7:F9"/>
    <mergeCell ref="G7:I8"/>
    <mergeCell ref="J7:J8"/>
    <mergeCell ref="K7:K8"/>
    <mergeCell ref="G66:I66"/>
    <mergeCell ref="A67:E67"/>
    <mergeCell ref="G67:I67"/>
    <mergeCell ref="A68:E68"/>
    <mergeCell ref="G68:I68"/>
    <mergeCell ref="B2:O3"/>
    <mergeCell ref="A5:A9"/>
    <mergeCell ref="B5:B9"/>
    <mergeCell ref="C5:C9"/>
    <mergeCell ref="D5:I5"/>
    <mergeCell ref="J5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1"/>
  <sheetViews>
    <sheetView tabSelected="1" zoomScalePageLayoutView="0" workbookViewId="0" topLeftCell="A1">
      <selection activeCell="A1" sqref="A1:R1"/>
    </sheetView>
  </sheetViews>
  <sheetFormatPr defaultColWidth="9.00390625" defaultRowHeight="12.75"/>
  <sheetData>
    <row r="1" spans="1:18" ht="12.75">
      <c r="A1" s="191" t="s">
        <v>340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3" spans="1:56" ht="12.75">
      <c r="A3" s="192" t="s">
        <v>67</v>
      </c>
      <c r="B3" s="92" t="s">
        <v>60</v>
      </c>
      <c r="C3" s="101" t="s">
        <v>84</v>
      </c>
      <c r="D3" s="94" t="s">
        <v>0</v>
      </c>
      <c r="E3" s="97"/>
      <c r="F3" s="97"/>
      <c r="G3" s="97"/>
      <c r="H3" s="83" t="s">
        <v>24</v>
      </c>
      <c r="I3" s="97" t="s">
        <v>1</v>
      </c>
      <c r="J3" s="97"/>
      <c r="K3" s="97"/>
      <c r="L3" s="97"/>
      <c r="M3" s="83" t="s">
        <v>35</v>
      </c>
      <c r="N3" s="97" t="s">
        <v>2</v>
      </c>
      <c r="O3" s="97"/>
      <c r="P3" s="97"/>
      <c r="Q3" s="83" t="s">
        <v>25</v>
      </c>
      <c r="R3" s="92" t="s">
        <v>3</v>
      </c>
      <c r="S3" s="93"/>
      <c r="T3" s="94"/>
      <c r="U3" s="83" t="s">
        <v>29</v>
      </c>
      <c r="V3" s="97" t="s">
        <v>30</v>
      </c>
      <c r="W3" s="97"/>
      <c r="X3" s="97"/>
      <c r="Y3" s="97"/>
      <c r="Z3" s="13"/>
      <c r="AA3" s="92" t="s">
        <v>4</v>
      </c>
      <c r="AB3" s="93"/>
      <c r="AC3" s="94"/>
      <c r="AD3" s="83" t="s">
        <v>26</v>
      </c>
      <c r="AE3" s="97" t="s">
        <v>5</v>
      </c>
      <c r="AF3" s="97"/>
      <c r="AG3" s="97"/>
      <c r="AH3" s="83" t="s">
        <v>27</v>
      </c>
      <c r="AI3" s="97" t="s">
        <v>6</v>
      </c>
      <c r="AJ3" s="97"/>
      <c r="AK3" s="97"/>
      <c r="AL3" s="97"/>
      <c r="AM3" s="13"/>
      <c r="AN3" s="97" t="s">
        <v>7</v>
      </c>
      <c r="AO3" s="97"/>
      <c r="AP3" s="97"/>
      <c r="AQ3" s="13"/>
      <c r="AR3" s="97" t="s">
        <v>8</v>
      </c>
      <c r="AS3" s="97"/>
      <c r="AT3" s="97"/>
      <c r="AU3" s="83" t="s">
        <v>28</v>
      </c>
      <c r="AV3" s="97" t="s">
        <v>9</v>
      </c>
      <c r="AW3" s="97"/>
      <c r="AX3" s="97"/>
      <c r="AY3" s="97"/>
      <c r="AZ3" s="97"/>
      <c r="BA3" s="97" t="s">
        <v>10</v>
      </c>
      <c r="BB3" s="97"/>
      <c r="BC3" s="97"/>
      <c r="BD3" s="97"/>
    </row>
    <row r="4" spans="1:56" ht="12.75">
      <c r="A4" s="192"/>
      <c r="B4" s="92"/>
      <c r="C4" s="102"/>
      <c r="D4" s="112" t="s">
        <v>11</v>
      </c>
      <c r="E4" s="95" t="s">
        <v>11</v>
      </c>
      <c r="F4" s="95" t="s">
        <v>11</v>
      </c>
      <c r="G4" s="95" t="s">
        <v>11</v>
      </c>
      <c r="H4" s="95"/>
      <c r="I4" s="95" t="s">
        <v>12</v>
      </c>
      <c r="J4" s="95" t="s">
        <v>12</v>
      </c>
      <c r="K4" s="95" t="s">
        <v>12</v>
      </c>
      <c r="L4" s="95" t="s">
        <v>32</v>
      </c>
      <c r="M4" s="95"/>
      <c r="N4" s="95" t="s">
        <v>13</v>
      </c>
      <c r="O4" s="95" t="s">
        <v>13</v>
      </c>
      <c r="P4" s="95" t="s">
        <v>13</v>
      </c>
      <c r="Q4" s="95"/>
      <c r="R4" s="95" t="s">
        <v>14</v>
      </c>
      <c r="S4" s="95" t="s">
        <v>14</v>
      </c>
      <c r="T4" s="95" t="s">
        <v>14</v>
      </c>
      <c r="U4" s="95"/>
      <c r="V4" s="95" t="s">
        <v>15</v>
      </c>
      <c r="W4" s="95" t="s">
        <v>15</v>
      </c>
      <c r="X4" s="95" t="s">
        <v>15</v>
      </c>
      <c r="Y4" s="14"/>
      <c r="Z4" s="14" t="s">
        <v>15</v>
      </c>
      <c r="AA4" s="95" t="s">
        <v>16</v>
      </c>
      <c r="AB4" s="95" t="s">
        <v>16</v>
      </c>
      <c r="AC4" s="95" t="s">
        <v>16</v>
      </c>
      <c r="AD4" s="95"/>
      <c r="AE4" s="95" t="s">
        <v>17</v>
      </c>
      <c r="AF4" s="95" t="s">
        <v>17</v>
      </c>
      <c r="AG4" s="95" t="s">
        <v>17</v>
      </c>
      <c r="AH4" s="95"/>
      <c r="AI4" s="95" t="s">
        <v>18</v>
      </c>
      <c r="AJ4" s="95" t="s">
        <v>18</v>
      </c>
      <c r="AK4" s="95" t="s">
        <v>18</v>
      </c>
      <c r="AL4" s="14"/>
      <c r="AM4" s="95" t="s">
        <v>42</v>
      </c>
      <c r="AN4" s="95" t="s">
        <v>19</v>
      </c>
      <c r="AO4" s="120" t="s">
        <v>19</v>
      </c>
      <c r="AP4" s="120" t="s">
        <v>19</v>
      </c>
      <c r="AQ4" s="80" t="s">
        <v>19</v>
      </c>
      <c r="AR4" s="120" t="s">
        <v>20</v>
      </c>
      <c r="AS4" s="120" t="s">
        <v>20</v>
      </c>
      <c r="AT4" s="120" t="s">
        <v>20</v>
      </c>
      <c r="AU4" s="95"/>
      <c r="AV4" s="106" t="s">
        <v>23</v>
      </c>
      <c r="AW4" s="95" t="s">
        <v>21</v>
      </c>
      <c r="AX4" s="95" t="s">
        <v>21</v>
      </c>
      <c r="AY4" s="95" t="s">
        <v>21</v>
      </c>
      <c r="AZ4" s="95" t="s">
        <v>37</v>
      </c>
      <c r="BA4" s="95" t="s">
        <v>22</v>
      </c>
      <c r="BB4" s="95" t="s">
        <v>22</v>
      </c>
      <c r="BC4" s="95" t="s">
        <v>22</v>
      </c>
      <c r="BD4" s="95" t="s">
        <v>22</v>
      </c>
    </row>
    <row r="5" spans="1:56" ht="12.75">
      <c r="A5" s="192"/>
      <c r="B5" s="92"/>
      <c r="C5" s="102"/>
      <c r="D5" s="11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6" t="s">
        <v>31</v>
      </c>
      <c r="Z5" s="16" t="s">
        <v>16</v>
      </c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16" t="s">
        <v>36</v>
      </c>
      <c r="AM5" s="84"/>
      <c r="AN5" s="84"/>
      <c r="AO5" s="119"/>
      <c r="AP5" s="119"/>
      <c r="AQ5" s="81" t="s">
        <v>20</v>
      </c>
      <c r="AR5" s="119"/>
      <c r="AS5" s="119"/>
      <c r="AT5" s="119"/>
      <c r="AU5" s="84"/>
      <c r="AV5" s="107"/>
      <c r="AW5" s="84"/>
      <c r="AX5" s="84"/>
      <c r="AY5" s="84"/>
      <c r="AZ5" s="84"/>
      <c r="BA5" s="84"/>
      <c r="BB5" s="84"/>
      <c r="BC5" s="84"/>
      <c r="BD5" s="84"/>
    </row>
    <row r="6" spans="1:56" ht="12.75">
      <c r="A6" s="192"/>
      <c r="B6" s="92"/>
      <c r="C6" s="103"/>
      <c r="D6" s="15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 t="s">
        <v>87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6">
        <v>28</v>
      </c>
      <c r="AF6" s="16">
        <v>29</v>
      </c>
      <c r="AG6" s="16">
        <v>30</v>
      </c>
      <c r="AH6" s="16">
        <v>31</v>
      </c>
      <c r="AI6" s="16">
        <v>32</v>
      </c>
      <c r="AJ6" s="16">
        <v>33</v>
      </c>
      <c r="AK6" s="16">
        <v>34</v>
      </c>
      <c r="AL6" s="16">
        <v>35</v>
      </c>
      <c r="AM6" s="16">
        <v>36</v>
      </c>
      <c r="AN6" s="16">
        <v>37</v>
      </c>
      <c r="AO6" s="81">
        <v>38</v>
      </c>
      <c r="AP6" s="81">
        <v>39</v>
      </c>
      <c r="AQ6" s="81">
        <v>40</v>
      </c>
      <c r="AR6" s="81">
        <v>41</v>
      </c>
      <c r="AS6" s="81">
        <v>42</v>
      </c>
      <c r="AT6" s="81">
        <v>43</v>
      </c>
      <c r="AU6" s="19" t="s">
        <v>40</v>
      </c>
      <c r="AV6" s="17" t="s">
        <v>39</v>
      </c>
      <c r="AW6" s="16"/>
      <c r="AX6" s="16"/>
      <c r="AY6" s="16"/>
      <c r="AZ6" s="16"/>
      <c r="BA6" s="16"/>
      <c r="BB6" s="16"/>
      <c r="BC6" s="16"/>
      <c r="BD6" s="16"/>
    </row>
    <row r="7" spans="1:56" ht="63">
      <c r="A7" s="6" t="s">
        <v>121</v>
      </c>
      <c r="B7" s="193" t="s">
        <v>78</v>
      </c>
      <c r="C7" s="69"/>
      <c r="D7" s="59"/>
      <c r="E7" s="59"/>
      <c r="F7" s="59"/>
      <c r="G7" s="59"/>
      <c r="H7" s="5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12"/>
      <c r="Y7" s="12"/>
      <c r="Z7" s="12"/>
      <c r="AA7" s="12"/>
      <c r="AB7" s="12"/>
      <c r="AC7" s="12"/>
      <c r="AD7" s="12"/>
      <c r="AE7" s="12"/>
      <c r="AF7" s="12"/>
      <c r="AG7" s="79" t="s">
        <v>341</v>
      </c>
      <c r="AH7" s="12"/>
      <c r="AI7" s="12"/>
      <c r="AJ7" s="12"/>
      <c r="AK7" s="12"/>
      <c r="AL7" s="12"/>
      <c r="AM7" s="12"/>
      <c r="AN7" s="12"/>
      <c r="AO7" s="79"/>
      <c r="AP7" s="79"/>
      <c r="AQ7" s="79"/>
      <c r="AR7" s="79"/>
      <c r="AS7" s="79"/>
      <c r="AT7" s="81"/>
      <c r="AU7" s="21"/>
      <c r="AV7" s="59">
        <f>AV8+AV10+AV12</f>
        <v>172</v>
      </c>
      <c r="AW7" s="12"/>
      <c r="AX7" s="12"/>
      <c r="AY7" s="12"/>
      <c r="AZ7" s="12"/>
      <c r="BA7" s="12"/>
      <c r="BB7" s="12"/>
      <c r="BC7" s="12"/>
      <c r="BD7" s="12"/>
    </row>
    <row r="8" spans="1:56" ht="12.75">
      <c r="A8" s="87" t="s">
        <v>342</v>
      </c>
      <c r="B8" s="194" t="s">
        <v>48</v>
      </c>
      <c r="C8" s="70" t="s">
        <v>166</v>
      </c>
      <c r="D8" s="79">
        <v>4</v>
      </c>
      <c r="E8" s="79">
        <v>3</v>
      </c>
      <c r="F8" s="79">
        <v>2</v>
      </c>
      <c r="G8" s="79">
        <v>4</v>
      </c>
      <c r="H8" s="79">
        <v>3</v>
      </c>
      <c r="I8" s="79">
        <v>2</v>
      </c>
      <c r="J8" s="79">
        <v>2</v>
      </c>
      <c r="K8" s="79">
        <v>4</v>
      </c>
      <c r="L8" s="79">
        <v>3</v>
      </c>
      <c r="M8" s="79">
        <v>3</v>
      </c>
      <c r="N8" s="79">
        <v>3</v>
      </c>
      <c r="O8" s="79">
        <v>4</v>
      </c>
      <c r="P8" s="79">
        <v>3</v>
      </c>
      <c r="Q8" s="79">
        <v>2</v>
      </c>
      <c r="R8" s="79">
        <v>3</v>
      </c>
      <c r="S8" s="79">
        <v>3</v>
      </c>
      <c r="T8" s="59" t="s">
        <v>191</v>
      </c>
      <c r="U8" s="59"/>
      <c r="V8" s="79"/>
      <c r="W8" s="12"/>
      <c r="X8" s="12"/>
      <c r="Y8" s="12"/>
      <c r="Z8" s="12"/>
      <c r="AA8" s="12"/>
      <c r="AB8" s="12"/>
      <c r="AC8" s="12"/>
      <c r="AD8" s="12"/>
      <c r="AE8" s="12" t="s">
        <v>50</v>
      </c>
      <c r="AF8" s="12"/>
      <c r="AG8" s="79"/>
      <c r="AH8" s="12"/>
      <c r="AI8" s="12"/>
      <c r="AJ8" s="12"/>
      <c r="AK8" s="12"/>
      <c r="AL8" s="12"/>
      <c r="AM8" s="12"/>
      <c r="AN8" s="12"/>
      <c r="AO8" s="79"/>
      <c r="AP8" s="79"/>
      <c r="AQ8" s="79"/>
      <c r="AR8" s="79" t="s">
        <v>50</v>
      </c>
      <c r="AS8" s="79"/>
      <c r="AT8" s="79"/>
      <c r="AU8" s="12"/>
      <c r="AV8" s="59">
        <f>SUM(D8:AU8)</f>
        <v>48</v>
      </c>
      <c r="AW8" s="12"/>
      <c r="AX8" s="12"/>
      <c r="AY8" s="12"/>
      <c r="AZ8" s="12"/>
      <c r="BA8" s="12"/>
      <c r="BB8" s="12"/>
      <c r="BC8" s="12"/>
      <c r="BD8" s="12"/>
    </row>
    <row r="9" spans="1:56" ht="12.75">
      <c r="A9" s="88"/>
      <c r="B9" s="195"/>
      <c r="C9" s="70" t="s">
        <v>167</v>
      </c>
      <c r="D9" s="79"/>
      <c r="E9" s="79"/>
      <c r="F9" s="79"/>
      <c r="G9" s="79"/>
      <c r="H9" s="79"/>
      <c r="I9" s="79">
        <v>1</v>
      </c>
      <c r="J9" s="79">
        <v>1</v>
      </c>
      <c r="K9" s="79">
        <v>1</v>
      </c>
      <c r="L9" s="79">
        <v>1</v>
      </c>
      <c r="M9" s="79">
        <v>1</v>
      </c>
      <c r="N9" s="79">
        <v>1</v>
      </c>
      <c r="O9" s="79">
        <v>1</v>
      </c>
      <c r="P9" s="79">
        <v>1</v>
      </c>
      <c r="Q9" s="79"/>
      <c r="R9" s="79"/>
      <c r="S9" s="79"/>
      <c r="T9" s="79"/>
      <c r="U9" s="79"/>
      <c r="V9" s="79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79"/>
      <c r="AH9" s="12"/>
      <c r="AI9" s="12"/>
      <c r="AJ9" s="12"/>
      <c r="AK9" s="12"/>
      <c r="AL9" s="12"/>
      <c r="AM9" s="12"/>
      <c r="AN9" s="12"/>
      <c r="AO9" s="79"/>
      <c r="AP9" s="79"/>
      <c r="AQ9" s="79"/>
      <c r="AR9" s="79"/>
      <c r="AS9" s="79"/>
      <c r="AT9" s="79"/>
      <c r="AU9" s="12"/>
      <c r="AV9" s="59">
        <v>8</v>
      </c>
      <c r="AW9" s="12"/>
      <c r="AX9" s="12"/>
      <c r="AY9" s="12"/>
      <c r="AZ9" s="12"/>
      <c r="BA9" s="12"/>
      <c r="BB9" s="12"/>
      <c r="BC9" s="12"/>
      <c r="BD9" s="12"/>
    </row>
    <row r="10" spans="1:56" ht="12.75">
      <c r="A10" s="89" t="s">
        <v>143</v>
      </c>
      <c r="B10" s="194" t="s">
        <v>51</v>
      </c>
      <c r="C10" s="70" t="s">
        <v>166</v>
      </c>
      <c r="D10" s="79">
        <v>2</v>
      </c>
      <c r="E10" s="79">
        <v>2</v>
      </c>
      <c r="F10" s="79">
        <v>2</v>
      </c>
      <c r="G10" s="79">
        <v>2</v>
      </c>
      <c r="H10" s="79">
        <v>2</v>
      </c>
      <c r="I10" s="79">
        <v>2</v>
      </c>
      <c r="J10" s="79">
        <v>2</v>
      </c>
      <c r="K10" s="79">
        <v>2</v>
      </c>
      <c r="L10" s="79">
        <v>2</v>
      </c>
      <c r="M10" s="79">
        <v>2</v>
      </c>
      <c r="N10" s="79">
        <v>2</v>
      </c>
      <c r="O10" s="79">
        <v>2</v>
      </c>
      <c r="P10" s="79">
        <v>2</v>
      </c>
      <c r="Q10" s="79">
        <v>2</v>
      </c>
      <c r="R10" s="79">
        <v>2</v>
      </c>
      <c r="S10" s="79">
        <v>2</v>
      </c>
      <c r="T10" s="79"/>
      <c r="U10" s="79"/>
      <c r="V10" s="79"/>
      <c r="W10" s="12">
        <v>2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79"/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79">
        <v>2</v>
      </c>
      <c r="AP10" s="79"/>
      <c r="AQ10" s="79"/>
      <c r="AR10" s="79" t="s">
        <v>50</v>
      </c>
      <c r="AS10" s="79" t="s">
        <v>50</v>
      </c>
      <c r="AT10" s="79" t="s">
        <v>50</v>
      </c>
      <c r="AU10" s="12"/>
      <c r="AV10" s="59">
        <f>SUM(D10:AU10)</f>
        <v>68</v>
      </c>
      <c r="AW10" s="12"/>
      <c r="AX10" s="12"/>
      <c r="AY10" s="12"/>
      <c r="AZ10" s="12"/>
      <c r="BA10" s="12"/>
      <c r="BB10" s="12"/>
      <c r="BC10" s="12"/>
      <c r="BD10" s="12"/>
    </row>
    <row r="11" spans="1:56" ht="12.75">
      <c r="A11" s="89"/>
      <c r="B11" s="195"/>
      <c r="C11" s="70" t="s">
        <v>167</v>
      </c>
      <c r="D11" s="79"/>
      <c r="E11" s="79">
        <v>1</v>
      </c>
      <c r="F11" s="79">
        <v>1</v>
      </c>
      <c r="G11" s="79"/>
      <c r="H11" s="79">
        <v>1</v>
      </c>
      <c r="I11" s="79">
        <v>1</v>
      </c>
      <c r="J11" s="79"/>
      <c r="K11" s="79">
        <v>1</v>
      </c>
      <c r="L11" s="79">
        <v>1</v>
      </c>
      <c r="M11" s="79">
        <v>1</v>
      </c>
      <c r="N11" s="79">
        <v>1</v>
      </c>
      <c r="O11" s="79"/>
      <c r="P11" s="79">
        <v>1</v>
      </c>
      <c r="Q11" s="79">
        <v>1</v>
      </c>
      <c r="R11" s="79"/>
      <c r="S11" s="79">
        <v>1</v>
      </c>
      <c r="T11" s="79"/>
      <c r="U11" s="79"/>
      <c r="V11" s="79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79"/>
      <c r="AH11" s="12"/>
      <c r="AI11" s="12"/>
      <c r="AJ11" s="12"/>
      <c r="AK11" s="12"/>
      <c r="AL11" s="12"/>
      <c r="AM11" s="12"/>
      <c r="AN11" s="12"/>
      <c r="AO11" s="79"/>
      <c r="AP11" s="79"/>
      <c r="AQ11" s="79"/>
      <c r="AR11" s="79"/>
      <c r="AS11" s="79" t="s">
        <v>50</v>
      </c>
      <c r="AT11" s="79"/>
      <c r="AU11" s="12"/>
      <c r="AV11" s="59">
        <f>SUM(D11:AU11)</f>
        <v>11</v>
      </c>
      <c r="AW11" s="12"/>
      <c r="AX11" s="12"/>
      <c r="AY11" s="12"/>
      <c r="AZ11" s="12"/>
      <c r="BA11" s="12"/>
      <c r="BB11" s="12"/>
      <c r="BC11" s="12"/>
      <c r="BD11" s="12"/>
    </row>
    <row r="12" spans="1:56" ht="12.75">
      <c r="A12" s="89" t="s">
        <v>123</v>
      </c>
      <c r="B12" s="194" t="s">
        <v>343</v>
      </c>
      <c r="C12" s="70" t="s">
        <v>166</v>
      </c>
      <c r="D12" s="79">
        <v>4</v>
      </c>
      <c r="E12" s="79">
        <v>4</v>
      </c>
      <c r="F12" s="79">
        <v>2</v>
      </c>
      <c r="G12" s="79">
        <v>2</v>
      </c>
      <c r="H12" s="79">
        <v>3</v>
      </c>
      <c r="I12" s="79">
        <v>3</v>
      </c>
      <c r="J12" s="79">
        <v>4</v>
      </c>
      <c r="K12" s="79">
        <v>4</v>
      </c>
      <c r="L12" s="79">
        <v>3</v>
      </c>
      <c r="M12" s="79">
        <v>3</v>
      </c>
      <c r="N12" s="79">
        <v>3</v>
      </c>
      <c r="O12" s="79">
        <v>4</v>
      </c>
      <c r="P12" s="79">
        <v>3</v>
      </c>
      <c r="Q12" s="79">
        <v>3</v>
      </c>
      <c r="R12" s="79">
        <v>4</v>
      </c>
      <c r="S12" s="79">
        <v>4</v>
      </c>
      <c r="T12" s="79" t="s">
        <v>344</v>
      </c>
      <c r="U12" s="79"/>
      <c r="V12" s="79" t="s">
        <v>50</v>
      </c>
      <c r="W12" s="12" t="s">
        <v>50</v>
      </c>
      <c r="X12" s="12" t="s">
        <v>50</v>
      </c>
      <c r="Y12" s="12" t="s">
        <v>50</v>
      </c>
      <c r="Z12" s="12" t="s">
        <v>50</v>
      </c>
      <c r="AA12" s="12" t="s">
        <v>50</v>
      </c>
      <c r="AB12" s="12" t="s">
        <v>50</v>
      </c>
      <c r="AC12" s="12" t="s">
        <v>50</v>
      </c>
      <c r="AD12" s="12" t="s">
        <v>50</v>
      </c>
      <c r="AE12" s="12" t="s">
        <v>50</v>
      </c>
      <c r="AF12" s="12" t="s">
        <v>50</v>
      </c>
      <c r="AG12" s="79"/>
      <c r="AH12" s="12" t="s">
        <v>50</v>
      </c>
      <c r="AI12" s="12" t="s">
        <v>50</v>
      </c>
      <c r="AJ12" s="12" t="s">
        <v>50</v>
      </c>
      <c r="AK12" s="12" t="s">
        <v>50</v>
      </c>
      <c r="AL12" s="12" t="s">
        <v>50</v>
      </c>
      <c r="AM12" s="12" t="s">
        <v>50</v>
      </c>
      <c r="AN12" s="12" t="s">
        <v>50</v>
      </c>
      <c r="AO12" s="79" t="s">
        <v>50</v>
      </c>
      <c r="AP12" s="79" t="s">
        <v>50</v>
      </c>
      <c r="AQ12" s="79" t="s">
        <v>50</v>
      </c>
      <c r="AR12" s="79" t="s">
        <v>50</v>
      </c>
      <c r="AS12" s="79" t="s">
        <v>50</v>
      </c>
      <c r="AT12" s="79" t="s">
        <v>50</v>
      </c>
      <c r="AU12" s="12"/>
      <c r="AV12" s="59">
        <v>56</v>
      </c>
      <c r="AW12" s="12"/>
      <c r="AX12" s="12"/>
      <c r="AY12" s="12"/>
      <c r="AZ12" s="12"/>
      <c r="BA12" s="12"/>
      <c r="BB12" s="12"/>
      <c r="BC12" s="12"/>
      <c r="BD12" s="12"/>
    </row>
    <row r="13" spans="1:56" ht="12.75">
      <c r="A13" s="89"/>
      <c r="B13" s="196"/>
      <c r="C13" s="70" t="s">
        <v>167</v>
      </c>
      <c r="D13" s="79">
        <v>2</v>
      </c>
      <c r="E13" s="79">
        <v>2</v>
      </c>
      <c r="F13" s="79">
        <v>2</v>
      </c>
      <c r="G13" s="79">
        <v>2</v>
      </c>
      <c r="H13" s="79">
        <v>2</v>
      </c>
      <c r="I13" s="79">
        <v>2</v>
      </c>
      <c r="J13" s="79">
        <v>2</v>
      </c>
      <c r="K13" s="79">
        <v>2</v>
      </c>
      <c r="L13" s="79">
        <v>2</v>
      </c>
      <c r="M13" s="79">
        <v>2</v>
      </c>
      <c r="N13" s="79">
        <v>2</v>
      </c>
      <c r="O13" s="79">
        <v>2</v>
      </c>
      <c r="P13" s="79">
        <v>2</v>
      </c>
      <c r="Q13" s="79">
        <v>2</v>
      </c>
      <c r="R13" s="79"/>
      <c r="S13" s="79"/>
      <c r="T13" s="79"/>
      <c r="U13" s="79"/>
      <c r="V13" s="79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79"/>
      <c r="AH13" s="12"/>
      <c r="AI13" s="12"/>
      <c r="AJ13" s="12"/>
      <c r="AK13" s="12"/>
      <c r="AL13" s="12"/>
      <c r="AM13" s="12"/>
      <c r="AN13" s="12"/>
      <c r="AO13" s="79"/>
      <c r="AP13" s="79"/>
      <c r="AQ13" s="79"/>
      <c r="AR13" s="79"/>
      <c r="AS13" s="79"/>
      <c r="AT13" s="79"/>
      <c r="AU13" s="12"/>
      <c r="AV13" s="59">
        <v>28</v>
      </c>
      <c r="AW13" s="12"/>
      <c r="AX13" s="12"/>
      <c r="AY13" s="12"/>
      <c r="AZ13" s="12"/>
      <c r="BA13" s="12"/>
      <c r="BB13" s="12"/>
      <c r="BC13" s="12"/>
      <c r="BD13" s="12"/>
    </row>
    <row r="14" spans="1:56" ht="12.75">
      <c r="A14" s="89"/>
      <c r="B14" s="195"/>
      <c r="C14" s="70" t="s">
        <v>167</v>
      </c>
      <c r="D14" s="79">
        <v>2</v>
      </c>
      <c r="E14" s="79">
        <v>1</v>
      </c>
      <c r="F14" s="79">
        <v>1</v>
      </c>
      <c r="G14" s="79">
        <v>1</v>
      </c>
      <c r="H14" s="79">
        <v>2</v>
      </c>
      <c r="I14" s="79">
        <v>1</v>
      </c>
      <c r="J14" s="79">
        <v>2</v>
      </c>
      <c r="K14" s="79">
        <v>1</v>
      </c>
      <c r="L14" s="79">
        <v>2</v>
      </c>
      <c r="M14" s="79">
        <v>1</v>
      </c>
      <c r="N14" s="79">
        <v>2</v>
      </c>
      <c r="O14" s="79">
        <v>2</v>
      </c>
      <c r="P14" s="79">
        <v>2</v>
      </c>
      <c r="Q14" s="79">
        <v>1</v>
      </c>
      <c r="R14" s="79">
        <v>2</v>
      </c>
      <c r="S14" s="79">
        <v>2</v>
      </c>
      <c r="T14" s="79">
        <v>2</v>
      </c>
      <c r="U14" s="79"/>
      <c r="V14" s="79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79"/>
      <c r="AH14" s="12"/>
      <c r="AI14" s="12"/>
      <c r="AJ14" s="12"/>
      <c r="AK14" s="12"/>
      <c r="AL14" s="12"/>
      <c r="AM14" s="12"/>
      <c r="AN14" s="12"/>
      <c r="AO14" s="79"/>
      <c r="AP14" s="79"/>
      <c r="AQ14" s="79"/>
      <c r="AR14" s="79"/>
      <c r="AS14" s="79"/>
      <c r="AT14" s="79"/>
      <c r="AU14" s="12"/>
      <c r="AV14" s="59">
        <f>SUM(D14:AU14)</f>
        <v>27</v>
      </c>
      <c r="AW14" s="12"/>
      <c r="AX14" s="12"/>
      <c r="AY14" s="12"/>
      <c r="AZ14" s="12"/>
      <c r="BA14" s="12"/>
      <c r="BB14" s="12"/>
      <c r="BC14" s="12"/>
      <c r="BD14" s="12"/>
    </row>
    <row r="15" spans="1:56" ht="12.75">
      <c r="A15" s="89" t="s">
        <v>122</v>
      </c>
      <c r="B15" s="194" t="s">
        <v>49</v>
      </c>
      <c r="C15" s="70" t="s">
        <v>166</v>
      </c>
      <c r="D15" s="79"/>
      <c r="E15" s="79">
        <v>2</v>
      </c>
      <c r="F15" s="79">
        <v>2</v>
      </c>
      <c r="G15" s="79">
        <v>2</v>
      </c>
      <c r="H15" s="79">
        <v>2</v>
      </c>
      <c r="I15" s="79">
        <v>2</v>
      </c>
      <c r="J15" s="79">
        <v>2</v>
      </c>
      <c r="K15" s="79">
        <v>2</v>
      </c>
      <c r="L15" s="79">
        <v>2</v>
      </c>
      <c r="M15" s="79">
        <v>2</v>
      </c>
      <c r="N15" s="79">
        <v>2</v>
      </c>
      <c r="O15" s="79">
        <v>2</v>
      </c>
      <c r="P15" s="79">
        <v>2</v>
      </c>
      <c r="Q15" s="79">
        <v>2</v>
      </c>
      <c r="R15" s="79">
        <v>2</v>
      </c>
      <c r="S15" s="79">
        <v>2</v>
      </c>
      <c r="T15" s="79" t="s">
        <v>345</v>
      </c>
      <c r="U15" s="59"/>
      <c r="V15" s="79"/>
      <c r="W15" s="12"/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79"/>
      <c r="AH15" s="12"/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79">
        <v>2</v>
      </c>
      <c r="AP15" s="79" t="s">
        <v>345</v>
      </c>
      <c r="AQ15" s="59"/>
      <c r="AR15" s="79" t="s">
        <v>50</v>
      </c>
      <c r="AS15" s="79" t="s">
        <v>50</v>
      </c>
      <c r="AT15" s="79" t="s">
        <v>50</v>
      </c>
      <c r="AU15" s="12"/>
      <c r="AV15" s="59">
        <v>66</v>
      </c>
      <c r="AW15" s="12"/>
      <c r="AX15" s="12"/>
      <c r="AY15" s="12"/>
      <c r="AZ15" s="12"/>
      <c r="BA15" s="12"/>
      <c r="BB15" s="12"/>
      <c r="BC15" s="12"/>
      <c r="BD15" s="12"/>
    </row>
    <row r="16" spans="1:56" ht="12.75">
      <c r="A16" s="89"/>
      <c r="B16" s="195"/>
      <c r="C16" s="70" t="s">
        <v>167</v>
      </c>
      <c r="D16" s="79">
        <v>2</v>
      </c>
      <c r="E16" s="79">
        <v>2</v>
      </c>
      <c r="F16" s="79">
        <v>2</v>
      </c>
      <c r="G16" s="79">
        <v>2</v>
      </c>
      <c r="H16" s="79">
        <v>2</v>
      </c>
      <c r="I16" s="79">
        <v>2</v>
      </c>
      <c r="J16" s="79">
        <v>2</v>
      </c>
      <c r="K16" s="79">
        <v>2</v>
      </c>
      <c r="L16" s="79">
        <v>2</v>
      </c>
      <c r="M16" s="79">
        <v>2</v>
      </c>
      <c r="N16" s="79">
        <v>2</v>
      </c>
      <c r="O16" s="79">
        <v>2</v>
      </c>
      <c r="P16" s="79">
        <v>2</v>
      </c>
      <c r="Q16" s="79">
        <v>2</v>
      </c>
      <c r="R16" s="79">
        <v>2</v>
      </c>
      <c r="S16" s="79">
        <v>2</v>
      </c>
      <c r="T16" s="79"/>
      <c r="U16" s="79"/>
      <c r="V16" s="79"/>
      <c r="W16" s="12"/>
      <c r="X16" s="12">
        <v>2</v>
      </c>
      <c r="Y16" s="12">
        <v>2</v>
      </c>
      <c r="Z16" s="12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79"/>
      <c r="AH16" s="12"/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79">
        <v>2</v>
      </c>
      <c r="AP16" s="79">
        <v>2</v>
      </c>
      <c r="AQ16" s="79"/>
      <c r="AR16" s="79" t="s">
        <v>50</v>
      </c>
      <c r="AS16" s="79" t="s">
        <v>50</v>
      </c>
      <c r="AT16" s="79"/>
      <c r="AU16" s="12"/>
      <c r="AV16" s="59">
        <v>66</v>
      </c>
      <c r="AW16" s="12"/>
      <c r="AX16" s="12"/>
      <c r="AY16" s="12"/>
      <c r="AZ16" s="12"/>
      <c r="BA16" s="12"/>
      <c r="BB16" s="12"/>
      <c r="BC16" s="12"/>
      <c r="BD16" s="12"/>
    </row>
    <row r="17" spans="1:56" ht="73.5">
      <c r="A17" s="22" t="s">
        <v>119</v>
      </c>
      <c r="B17" s="197" t="s">
        <v>120</v>
      </c>
      <c r="C17" s="72"/>
      <c r="D17" s="79"/>
      <c r="E17" s="79" t="s">
        <v>50</v>
      </c>
      <c r="F17" s="79" t="s">
        <v>50</v>
      </c>
      <c r="G17" s="79" t="s">
        <v>50</v>
      </c>
      <c r="H17" s="79" t="s">
        <v>50</v>
      </c>
      <c r="I17" s="79" t="s">
        <v>50</v>
      </c>
      <c r="J17" s="79" t="s">
        <v>50</v>
      </c>
      <c r="K17" s="79" t="s">
        <v>50</v>
      </c>
      <c r="L17" s="79" t="s">
        <v>50</v>
      </c>
      <c r="M17" s="79" t="s">
        <v>50</v>
      </c>
      <c r="N17" s="79" t="s">
        <v>50</v>
      </c>
      <c r="O17" s="79" t="s">
        <v>50</v>
      </c>
      <c r="P17" s="79" t="s">
        <v>50</v>
      </c>
      <c r="Q17" s="79" t="s">
        <v>50</v>
      </c>
      <c r="R17" s="79" t="s">
        <v>50</v>
      </c>
      <c r="S17" s="79" t="s">
        <v>50</v>
      </c>
      <c r="T17" s="79"/>
      <c r="U17" s="79"/>
      <c r="V17" s="79"/>
      <c r="W17" s="12"/>
      <c r="X17" s="12" t="s">
        <v>50</v>
      </c>
      <c r="Y17" s="12" t="s">
        <v>50</v>
      </c>
      <c r="Z17" s="12" t="s">
        <v>50</v>
      </c>
      <c r="AA17" s="12" t="s">
        <v>50</v>
      </c>
      <c r="AB17" s="12" t="s">
        <v>50</v>
      </c>
      <c r="AC17" s="12" t="s">
        <v>50</v>
      </c>
      <c r="AD17" s="12" t="s">
        <v>50</v>
      </c>
      <c r="AE17" s="12" t="s">
        <v>50</v>
      </c>
      <c r="AF17" s="12" t="s">
        <v>50</v>
      </c>
      <c r="AG17" s="79"/>
      <c r="AH17" s="12" t="s">
        <v>50</v>
      </c>
      <c r="AI17" s="12" t="s">
        <v>50</v>
      </c>
      <c r="AJ17" s="12" t="s">
        <v>50</v>
      </c>
      <c r="AK17" s="12" t="s">
        <v>50</v>
      </c>
      <c r="AL17" s="12" t="s">
        <v>50</v>
      </c>
      <c r="AM17" s="12" t="s">
        <v>50</v>
      </c>
      <c r="AN17" s="12" t="s">
        <v>50</v>
      </c>
      <c r="AO17" s="79" t="s">
        <v>50</v>
      </c>
      <c r="AP17" s="79"/>
      <c r="AQ17" s="79"/>
      <c r="AR17" s="79"/>
      <c r="AS17" s="79"/>
      <c r="AT17" s="79"/>
      <c r="AU17" s="12"/>
      <c r="AV17" s="59">
        <f>AV18+AV20</f>
        <v>132</v>
      </c>
      <c r="AW17" s="12"/>
      <c r="AX17" s="12"/>
      <c r="AY17" s="12"/>
      <c r="AZ17" s="12"/>
      <c r="BA17" s="12"/>
      <c r="BB17" s="12"/>
      <c r="BC17" s="12"/>
      <c r="BD17" s="12"/>
    </row>
    <row r="18" spans="1:56" ht="12.75">
      <c r="A18" s="89" t="s">
        <v>125</v>
      </c>
      <c r="B18" s="194" t="s">
        <v>85</v>
      </c>
      <c r="C18" s="70" t="s">
        <v>166</v>
      </c>
      <c r="D18" s="79"/>
      <c r="E18" s="79">
        <v>2</v>
      </c>
      <c r="F18" s="79">
        <v>2</v>
      </c>
      <c r="G18" s="79">
        <v>2</v>
      </c>
      <c r="H18" s="79">
        <v>2</v>
      </c>
      <c r="I18" s="79">
        <v>2</v>
      </c>
      <c r="J18" s="79">
        <v>2</v>
      </c>
      <c r="K18" s="79">
        <v>2</v>
      </c>
      <c r="L18" s="79">
        <v>2</v>
      </c>
      <c r="M18" s="79">
        <v>2</v>
      </c>
      <c r="N18" s="79">
        <v>2</v>
      </c>
      <c r="O18" s="79">
        <v>2</v>
      </c>
      <c r="P18" s="79">
        <v>2</v>
      </c>
      <c r="Q18" s="79">
        <v>2</v>
      </c>
      <c r="R18" s="79">
        <v>2</v>
      </c>
      <c r="S18" s="79">
        <v>2</v>
      </c>
      <c r="T18" s="79"/>
      <c r="U18" s="79"/>
      <c r="V18" s="79"/>
      <c r="W18" s="12" t="s">
        <v>50</v>
      </c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79"/>
      <c r="AH18" s="12"/>
      <c r="AI18" s="12"/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79">
        <v>2</v>
      </c>
      <c r="AP18" s="79">
        <v>2</v>
      </c>
      <c r="AQ18" s="79"/>
      <c r="AR18" s="79"/>
      <c r="AS18" s="79"/>
      <c r="AT18" s="79" t="s">
        <v>172</v>
      </c>
      <c r="AU18" s="18"/>
      <c r="AV18" s="59">
        <v>62</v>
      </c>
      <c r="AW18" s="12"/>
      <c r="AX18" s="12"/>
      <c r="AY18" s="12"/>
      <c r="AZ18" s="12"/>
      <c r="BA18" s="12"/>
      <c r="BB18" s="12"/>
      <c r="BC18" s="12"/>
      <c r="BD18" s="12"/>
    </row>
    <row r="19" spans="1:56" ht="12.75">
      <c r="A19" s="89"/>
      <c r="B19" s="195"/>
      <c r="C19" s="70" t="s">
        <v>167</v>
      </c>
      <c r="D19" s="79"/>
      <c r="E19" s="79"/>
      <c r="F19" s="79"/>
      <c r="G19" s="79">
        <v>1</v>
      </c>
      <c r="H19" s="79">
        <v>1</v>
      </c>
      <c r="I19" s="79">
        <v>1</v>
      </c>
      <c r="J19" s="79">
        <v>1</v>
      </c>
      <c r="K19" s="79">
        <v>1</v>
      </c>
      <c r="L19" s="79">
        <v>1</v>
      </c>
      <c r="M19" s="79">
        <v>1</v>
      </c>
      <c r="N19" s="79">
        <v>1</v>
      </c>
      <c r="O19" s="79">
        <v>1</v>
      </c>
      <c r="P19" s="79">
        <v>1</v>
      </c>
      <c r="Q19" s="79"/>
      <c r="R19" s="79"/>
      <c r="S19" s="79"/>
      <c r="T19" s="79"/>
      <c r="U19" s="79"/>
      <c r="V19" s="79"/>
      <c r="W19" s="12"/>
      <c r="X19" s="12"/>
      <c r="Y19" s="12"/>
      <c r="Z19" s="12"/>
      <c r="AA19" s="12"/>
      <c r="AB19" s="12">
        <v>1</v>
      </c>
      <c r="AC19" s="12"/>
      <c r="AD19" s="12">
        <v>1</v>
      </c>
      <c r="AE19" s="12">
        <v>1</v>
      </c>
      <c r="AF19" s="12">
        <v>1</v>
      </c>
      <c r="AG19" s="79"/>
      <c r="AH19" s="12"/>
      <c r="AI19" s="12">
        <v>1</v>
      </c>
      <c r="AJ19" s="12">
        <v>1</v>
      </c>
      <c r="AK19" s="12"/>
      <c r="AL19" s="12"/>
      <c r="AM19" s="12"/>
      <c r="AN19" s="12"/>
      <c r="AO19" s="79"/>
      <c r="AP19" s="79"/>
      <c r="AQ19" s="79"/>
      <c r="AR19" s="79"/>
      <c r="AS19" s="79"/>
      <c r="AT19" s="79"/>
      <c r="AU19" s="12"/>
      <c r="AV19" s="59">
        <v>16</v>
      </c>
      <c r="AW19" s="12"/>
      <c r="AX19" s="12"/>
      <c r="AY19" s="12"/>
      <c r="AZ19" s="12"/>
      <c r="BA19" s="12"/>
      <c r="BB19" s="12"/>
      <c r="BC19" s="12"/>
      <c r="BD19" s="12"/>
    </row>
    <row r="20" spans="1:56" ht="12.75">
      <c r="A20" s="89" t="s">
        <v>126</v>
      </c>
      <c r="B20" s="194" t="s">
        <v>34</v>
      </c>
      <c r="C20" s="70" t="s">
        <v>166</v>
      </c>
      <c r="D20" s="79">
        <v>2</v>
      </c>
      <c r="E20" s="79">
        <v>2</v>
      </c>
      <c r="F20" s="79">
        <v>4</v>
      </c>
      <c r="G20" s="79">
        <v>2</v>
      </c>
      <c r="H20" s="79">
        <v>2</v>
      </c>
      <c r="I20" s="79">
        <v>2</v>
      </c>
      <c r="J20" s="79">
        <v>2</v>
      </c>
      <c r="K20" s="79">
        <v>2</v>
      </c>
      <c r="L20" s="79">
        <v>2</v>
      </c>
      <c r="M20" s="79">
        <v>2</v>
      </c>
      <c r="N20" s="79">
        <v>2</v>
      </c>
      <c r="O20" s="79">
        <v>2</v>
      </c>
      <c r="P20" s="79">
        <v>2</v>
      </c>
      <c r="Q20" s="79">
        <v>2</v>
      </c>
      <c r="R20" s="79">
        <v>2</v>
      </c>
      <c r="S20" s="79">
        <v>2</v>
      </c>
      <c r="T20" s="79">
        <v>2</v>
      </c>
      <c r="U20" s="79"/>
      <c r="V20" s="79"/>
      <c r="W20" s="12"/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/>
      <c r="AG20" s="79"/>
      <c r="AH20" s="12"/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79">
        <v>2</v>
      </c>
      <c r="AP20" s="79">
        <v>2</v>
      </c>
      <c r="AQ20" s="79"/>
      <c r="AR20" s="79">
        <v>2</v>
      </c>
      <c r="AS20" s="79" t="s">
        <v>346</v>
      </c>
      <c r="AT20" s="79" t="s">
        <v>50</v>
      </c>
      <c r="AU20" s="18"/>
      <c r="AV20" s="59">
        <v>70</v>
      </c>
      <c r="AW20" s="12"/>
      <c r="AX20" s="12"/>
      <c r="AY20" s="12"/>
      <c r="AZ20" s="12"/>
      <c r="BA20" s="12"/>
      <c r="BB20" s="12"/>
      <c r="BC20" s="12"/>
      <c r="BD20" s="12"/>
    </row>
    <row r="21" spans="1:56" ht="12.75">
      <c r="A21" s="89"/>
      <c r="B21" s="195"/>
      <c r="C21" s="70" t="s">
        <v>167</v>
      </c>
      <c r="D21" s="79"/>
      <c r="E21" s="79">
        <v>1</v>
      </c>
      <c r="F21" s="79">
        <v>2</v>
      </c>
      <c r="G21" s="79">
        <v>1</v>
      </c>
      <c r="H21" s="79">
        <v>1</v>
      </c>
      <c r="I21" s="79">
        <v>1</v>
      </c>
      <c r="J21" s="79">
        <v>1</v>
      </c>
      <c r="K21" s="79">
        <v>1</v>
      </c>
      <c r="L21" s="79">
        <v>1</v>
      </c>
      <c r="M21" s="79">
        <v>1</v>
      </c>
      <c r="N21" s="79">
        <v>1</v>
      </c>
      <c r="O21" s="79">
        <v>1</v>
      </c>
      <c r="P21" s="79">
        <v>1</v>
      </c>
      <c r="Q21" s="79"/>
      <c r="R21" s="79"/>
      <c r="S21" s="79"/>
      <c r="T21" s="79"/>
      <c r="U21" s="79"/>
      <c r="V21" s="79"/>
      <c r="W21" s="12"/>
      <c r="X21" s="12"/>
      <c r="Y21" s="12"/>
      <c r="Z21" s="12"/>
      <c r="AA21" s="12"/>
      <c r="AB21" s="12"/>
      <c r="AC21" s="12">
        <v>1</v>
      </c>
      <c r="AD21" s="12">
        <v>1</v>
      </c>
      <c r="AE21" s="12">
        <v>1</v>
      </c>
      <c r="AF21" s="12"/>
      <c r="AG21" s="79"/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79">
        <v>1</v>
      </c>
      <c r="AP21" s="79"/>
      <c r="AQ21" s="79"/>
      <c r="AR21" s="79">
        <v>1</v>
      </c>
      <c r="AS21" s="79"/>
      <c r="AT21" s="79"/>
      <c r="AU21" s="12"/>
      <c r="AV21" s="59">
        <v>25</v>
      </c>
      <c r="AW21" s="12"/>
      <c r="AX21" s="12"/>
      <c r="AY21" s="12"/>
      <c r="AZ21" s="12"/>
      <c r="BA21" s="12"/>
      <c r="BB21" s="12"/>
      <c r="BC21" s="12"/>
      <c r="BD21" s="12"/>
    </row>
    <row r="22" spans="1:56" ht="31.5">
      <c r="A22" s="22" t="s">
        <v>127</v>
      </c>
      <c r="B22" s="198" t="s">
        <v>128</v>
      </c>
      <c r="C22" s="70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79"/>
      <c r="AH22" s="12"/>
      <c r="AI22" s="12"/>
      <c r="AJ22" s="12"/>
      <c r="AK22" s="12"/>
      <c r="AL22" s="12"/>
      <c r="AM22" s="12"/>
      <c r="AN22" s="12"/>
      <c r="AO22" s="79"/>
      <c r="AP22" s="79"/>
      <c r="AQ22" s="79"/>
      <c r="AR22" s="79"/>
      <c r="AS22" s="79"/>
      <c r="AT22" s="79"/>
      <c r="AU22" s="12"/>
      <c r="AV22" s="59"/>
      <c r="AW22" s="12"/>
      <c r="AX22" s="12"/>
      <c r="AY22" s="12"/>
      <c r="AZ22" s="12"/>
      <c r="BA22" s="12"/>
      <c r="BB22" s="12"/>
      <c r="BC22" s="12"/>
      <c r="BD22" s="12"/>
    </row>
    <row r="23" spans="1:56" ht="52.5">
      <c r="A23" s="22" t="s">
        <v>129</v>
      </c>
      <c r="B23" s="199" t="s">
        <v>130</v>
      </c>
      <c r="C23" s="74"/>
      <c r="D23" s="79"/>
      <c r="E23" s="79"/>
      <c r="F23" s="79" t="s">
        <v>50</v>
      </c>
      <c r="G23" s="79" t="s">
        <v>50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79"/>
      <c r="AH23" s="12"/>
      <c r="AI23" s="12"/>
      <c r="AJ23" s="12"/>
      <c r="AK23" s="12"/>
      <c r="AL23" s="12"/>
      <c r="AM23" s="12"/>
      <c r="AN23" s="12"/>
      <c r="AO23" s="79"/>
      <c r="AP23" s="79"/>
      <c r="AQ23" s="79"/>
      <c r="AR23" s="79"/>
      <c r="AS23" s="79"/>
      <c r="AT23" s="79"/>
      <c r="AU23" s="12"/>
      <c r="AV23" s="59">
        <f>AV24+AV26+AV28+AV30+AV30</f>
        <v>662</v>
      </c>
      <c r="AW23" s="12"/>
      <c r="AX23" s="12"/>
      <c r="AY23" s="12"/>
      <c r="AZ23" s="12"/>
      <c r="BA23" s="12"/>
      <c r="BB23" s="12"/>
      <c r="BC23" s="12"/>
      <c r="BD23" s="12"/>
    </row>
    <row r="24" spans="1:56" ht="12.75">
      <c r="A24" s="91" t="s">
        <v>131</v>
      </c>
      <c r="B24" s="194" t="s">
        <v>52</v>
      </c>
      <c r="C24" s="70" t="s">
        <v>166</v>
      </c>
      <c r="D24" s="79"/>
      <c r="E24" s="79">
        <v>4</v>
      </c>
      <c r="F24" s="79">
        <v>4</v>
      </c>
      <c r="G24" s="79">
        <v>2</v>
      </c>
      <c r="H24" s="79">
        <v>2</v>
      </c>
      <c r="I24" s="79">
        <v>4</v>
      </c>
      <c r="J24" s="79">
        <v>2</v>
      </c>
      <c r="K24" s="79">
        <v>4</v>
      </c>
      <c r="L24" s="79">
        <v>2</v>
      </c>
      <c r="M24" s="79">
        <v>4</v>
      </c>
      <c r="N24" s="79">
        <v>4</v>
      </c>
      <c r="O24" s="79">
        <v>4</v>
      </c>
      <c r="P24" s="79">
        <v>2</v>
      </c>
      <c r="Q24" s="79">
        <v>4</v>
      </c>
      <c r="R24" s="79">
        <v>4</v>
      </c>
      <c r="S24" s="79">
        <v>4</v>
      </c>
      <c r="T24" s="79" t="s">
        <v>347</v>
      </c>
      <c r="U24" s="59"/>
      <c r="V24" s="79"/>
      <c r="W24" s="12">
        <v>2</v>
      </c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12">
        <v>2</v>
      </c>
      <c r="AE24" s="12">
        <v>2</v>
      </c>
      <c r="AF24" s="12">
        <v>2</v>
      </c>
      <c r="AG24" s="79"/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79">
        <v>2</v>
      </c>
      <c r="AP24" s="79">
        <v>2</v>
      </c>
      <c r="AQ24" s="79"/>
      <c r="AR24" s="79">
        <v>2</v>
      </c>
      <c r="AS24" s="79" t="s">
        <v>192</v>
      </c>
      <c r="AT24" s="79"/>
      <c r="AU24" s="12"/>
      <c r="AV24" s="59">
        <v>96</v>
      </c>
      <c r="AW24" s="12"/>
      <c r="AX24" s="12"/>
      <c r="AY24" s="12"/>
      <c r="AZ24" s="12"/>
      <c r="BA24" s="12"/>
      <c r="BB24" s="12"/>
      <c r="BC24" s="12"/>
      <c r="BD24" s="12"/>
    </row>
    <row r="25" spans="1:56" ht="12.75">
      <c r="A25" s="91"/>
      <c r="B25" s="195"/>
      <c r="C25" s="70" t="s">
        <v>167</v>
      </c>
      <c r="D25" s="79"/>
      <c r="E25" s="79">
        <v>2</v>
      </c>
      <c r="F25" s="79">
        <v>2</v>
      </c>
      <c r="G25" s="79">
        <v>2</v>
      </c>
      <c r="H25" s="79">
        <v>2</v>
      </c>
      <c r="I25" s="79">
        <v>2</v>
      </c>
      <c r="J25" s="79">
        <v>2</v>
      </c>
      <c r="K25" s="79">
        <v>2</v>
      </c>
      <c r="L25" s="79">
        <v>2</v>
      </c>
      <c r="M25" s="79">
        <v>2</v>
      </c>
      <c r="N25" s="79">
        <v>2</v>
      </c>
      <c r="O25" s="79"/>
      <c r="P25" s="79">
        <v>2</v>
      </c>
      <c r="Q25" s="79">
        <v>2</v>
      </c>
      <c r="R25" s="79">
        <v>2</v>
      </c>
      <c r="S25" s="79">
        <v>1</v>
      </c>
      <c r="T25" s="79"/>
      <c r="U25" s="79"/>
      <c r="V25" s="79"/>
      <c r="W25" s="12">
        <v>2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2</v>
      </c>
      <c r="AG25" s="79"/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79">
        <v>1</v>
      </c>
      <c r="AP25" s="79">
        <v>1</v>
      </c>
      <c r="AQ25" s="79"/>
      <c r="AR25" s="79"/>
      <c r="AS25" s="79"/>
      <c r="AT25" s="79"/>
      <c r="AU25" s="12"/>
      <c r="AV25" s="59">
        <v>48</v>
      </c>
      <c r="AW25" s="12"/>
      <c r="AX25" s="12"/>
      <c r="AY25" s="12"/>
      <c r="AZ25" s="12"/>
      <c r="BA25" s="12"/>
      <c r="BB25" s="12"/>
      <c r="BC25" s="12"/>
      <c r="BD25" s="12"/>
    </row>
    <row r="26" spans="1:56" ht="12.75">
      <c r="A26" s="89" t="s">
        <v>133</v>
      </c>
      <c r="B26" s="194" t="s">
        <v>61</v>
      </c>
      <c r="C26" s="70" t="s">
        <v>166</v>
      </c>
      <c r="D26" s="79">
        <v>4</v>
      </c>
      <c r="E26" s="79">
        <v>4</v>
      </c>
      <c r="F26" s="79">
        <v>4</v>
      </c>
      <c r="G26" s="79">
        <v>4</v>
      </c>
      <c r="H26" s="79">
        <v>2</v>
      </c>
      <c r="I26" s="79">
        <v>4</v>
      </c>
      <c r="J26" s="79">
        <v>4</v>
      </c>
      <c r="K26" s="79">
        <v>4</v>
      </c>
      <c r="L26" s="79">
        <v>4</v>
      </c>
      <c r="M26" s="79">
        <v>4</v>
      </c>
      <c r="N26" s="79">
        <v>4</v>
      </c>
      <c r="O26" s="79">
        <v>4</v>
      </c>
      <c r="P26" s="79">
        <v>4</v>
      </c>
      <c r="Q26" s="79">
        <v>4</v>
      </c>
      <c r="R26" s="79">
        <v>4</v>
      </c>
      <c r="S26" s="79">
        <v>4</v>
      </c>
      <c r="T26" s="79" t="s">
        <v>348</v>
      </c>
      <c r="U26" s="79"/>
      <c r="V26" s="79"/>
      <c r="W26" s="12">
        <v>4</v>
      </c>
      <c r="X26" s="12">
        <v>4</v>
      </c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>
        <v>4</v>
      </c>
      <c r="AE26" s="12">
        <v>4</v>
      </c>
      <c r="AF26" s="12">
        <v>4</v>
      </c>
      <c r="AG26" s="79"/>
      <c r="AH26" s="12">
        <v>4</v>
      </c>
      <c r="AI26" s="12">
        <v>4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79">
        <v>2</v>
      </c>
      <c r="AP26" s="79">
        <v>2</v>
      </c>
      <c r="AQ26" s="79"/>
      <c r="AR26" s="79">
        <v>2</v>
      </c>
      <c r="AS26" s="79">
        <v>2</v>
      </c>
      <c r="AT26" s="79" t="s">
        <v>172</v>
      </c>
      <c r="AU26" s="18"/>
      <c r="AV26" s="59">
        <v>128</v>
      </c>
      <c r="AW26" s="12"/>
      <c r="AX26" s="12"/>
      <c r="AY26" s="12"/>
      <c r="AZ26" s="12"/>
      <c r="BA26" s="12"/>
      <c r="BB26" s="12"/>
      <c r="BC26" s="12"/>
      <c r="BD26" s="12"/>
    </row>
    <row r="27" spans="1:56" ht="12.75">
      <c r="A27" s="89"/>
      <c r="B27" s="195"/>
      <c r="C27" s="70" t="s">
        <v>167</v>
      </c>
      <c r="D27" s="79"/>
      <c r="E27" s="79"/>
      <c r="F27" s="79">
        <v>2</v>
      </c>
      <c r="G27" s="79">
        <v>2</v>
      </c>
      <c r="H27" s="79">
        <v>2</v>
      </c>
      <c r="I27" s="79">
        <v>2</v>
      </c>
      <c r="J27" s="79">
        <v>2</v>
      </c>
      <c r="K27" s="79">
        <v>2</v>
      </c>
      <c r="L27" s="79">
        <v>2</v>
      </c>
      <c r="M27" s="79">
        <v>2</v>
      </c>
      <c r="N27" s="79">
        <v>2</v>
      </c>
      <c r="O27" s="79">
        <v>2</v>
      </c>
      <c r="P27" s="79">
        <v>2</v>
      </c>
      <c r="Q27" s="79">
        <v>2</v>
      </c>
      <c r="R27" s="79">
        <v>2</v>
      </c>
      <c r="S27" s="79"/>
      <c r="T27" s="79"/>
      <c r="U27" s="79"/>
      <c r="V27" s="79"/>
      <c r="W27" s="12">
        <v>1</v>
      </c>
      <c r="X27" s="12">
        <v>1</v>
      </c>
      <c r="Y27" s="12">
        <v>1</v>
      </c>
      <c r="Z27" s="12">
        <v>2</v>
      </c>
      <c r="AA27" s="12">
        <v>1</v>
      </c>
      <c r="AB27" s="12">
        <v>1</v>
      </c>
      <c r="AC27" s="12">
        <v>1</v>
      </c>
      <c r="AD27" s="12">
        <v>1</v>
      </c>
      <c r="AE27" s="12">
        <v>2</v>
      </c>
      <c r="AF27" s="12">
        <v>2</v>
      </c>
      <c r="AG27" s="79"/>
      <c r="AH27" s="12">
        <v>1</v>
      </c>
      <c r="AI27" s="12">
        <v>1</v>
      </c>
      <c r="AJ27" s="12">
        <v>1</v>
      </c>
      <c r="AK27" s="12"/>
      <c r="AL27" s="12">
        <v>1</v>
      </c>
      <c r="AM27" s="12">
        <v>1</v>
      </c>
      <c r="AN27" s="12">
        <v>1</v>
      </c>
      <c r="AO27" s="79">
        <v>1</v>
      </c>
      <c r="AP27" s="79">
        <v>3</v>
      </c>
      <c r="AQ27" s="79"/>
      <c r="AR27" s="79"/>
      <c r="AS27" s="79"/>
      <c r="AT27" s="79"/>
      <c r="AU27" s="12"/>
      <c r="AV27" s="59">
        <f>SUM(D27:AU27)</f>
        <v>49</v>
      </c>
      <c r="AW27" s="12"/>
      <c r="AX27" s="12"/>
      <c r="AY27" s="12"/>
      <c r="AZ27" s="12"/>
      <c r="BA27" s="12"/>
      <c r="BB27" s="12"/>
      <c r="BC27" s="12"/>
      <c r="BD27" s="12"/>
    </row>
    <row r="28" spans="1:56" ht="12.75">
      <c r="A28" s="89" t="s">
        <v>132</v>
      </c>
      <c r="B28" s="194" t="s">
        <v>177</v>
      </c>
      <c r="C28" s="70" t="s">
        <v>166</v>
      </c>
      <c r="D28" s="79">
        <v>2</v>
      </c>
      <c r="E28" s="79">
        <v>2</v>
      </c>
      <c r="F28" s="79">
        <v>2</v>
      </c>
      <c r="G28" s="79">
        <v>2</v>
      </c>
      <c r="H28" s="79">
        <v>2</v>
      </c>
      <c r="I28" s="79">
        <v>2</v>
      </c>
      <c r="J28" s="79">
        <v>2</v>
      </c>
      <c r="K28" s="79">
        <v>2</v>
      </c>
      <c r="L28" s="79">
        <v>4</v>
      </c>
      <c r="M28" s="79">
        <v>4</v>
      </c>
      <c r="N28" s="79">
        <v>4</v>
      </c>
      <c r="O28" s="79">
        <v>4</v>
      </c>
      <c r="P28" s="79">
        <v>4</v>
      </c>
      <c r="Q28" s="79">
        <v>4</v>
      </c>
      <c r="R28" s="79">
        <v>4</v>
      </c>
      <c r="S28" s="79">
        <v>4</v>
      </c>
      <c r="T28" s="79"/>
      <c r="U28" s="79"/>
      <c r="V28" s="79"/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12">
        <v>4</v>
      </c>
      <c r="AE28" s="12">
        <v>4</v>
      </c>
      <c r="AF28" s="12">
        <v>4</v>
      </c>
      <c r="AG28" s="79"/>
      <c r="AH28" s="12">
        <v>4</v>
      </c>
      <c r="AI28" s="12">
        <v>4</v>
      </c>
      <c r="AJ28" s="12">
        <v>4</v>
      </c>
      <c r="AK28" s="12">
        <v>4</v>
      </c>
      <c r="AL28" s="12">
        <v>4</v>
      </c>
      <c r="AM28" s="12">
        <v>2</v>
      </c>
      <c r="AN28" s="12">
        <v>2</v>
      </c>
      <c r="AO28" s="79">
        <v>2</v>
      </c>
      <c r="AP28" s="79">
        <v>2</v>
      </c>
      <c r="AQ28" s="79"/>
      <c r="AR28" s="79"/>
      <c r="AS28" s="79" t="s">
        <v>192</v>
      </c>
      <c r="AT28" s="79"/>
      <c r="AU28" s="18"/>
      <c r="AV28" s="59">
        <v>118</v>
      </c>
      <c r="AW28" s="12"/>
      <c r="AX28" s="12"/>
      <c r="AY28" s="12"/>
      <c r="AZ28" s="12"/>
      <c r="BA28" s="12"/>
      <c r="BB28" s="12"/>
      <c r="BC28" s="12"/>
      <c r="BD28" s="12"/>
    </row>
    <row r="29" spans="1:56" ht="12.75">
      <c r="A29" s="89"/>
      <c r="B29" s="195"/>
      <c r="C29" s="70" t="s">
        <v>167</v>
      </c>
      <c r="D29" s="79">
        <v>1</v>
      </c>
      <c r="E29" s="79">
        <v>1</v>
      </c>
      <c r="F29" s="79">
        <v>2</v>
      </c>
      <c r="G29" s="79">
        <v>2</v>
      </c>
      <c r="H29" s="79">
        <v>1</v>
      </c>
      <c r="I29" s="79">
        <v>1</v>
      </c>
      <c r="J29" s="79">
        <v>1</v>
      </c>
      <c r="K29" s="79">
        <v>1</v>
      </c>
      <c r="L29" s="79">
        <v>2</v>
      </c>
      <c r="M29" s="79">
        <v>1</v>
      </c>
      <c r="N29" s="79">
        <v>1</v>
      </c>
      <c r="O29" s="79">
        <v>2</v>
      </c>
      <c r="P29" s="79">
        <v>1</v>
      </c>
      <c r="Q29" s="79">
        <v>1</v>
      </c>
      <c r="R29" s="79">
        <v>2</v>
      </c>
      <c r="S29" s="79">
        <v>1</v>
      </c>
      <c r="T29" s="79"/>
      <c r="U29" s="79"/>
      <c r="V29" s="79"/>
      <c r="W29" s="12">
        <v>2</v>
      </c>
      <c r="X29" s="12">
        <v>2</v>
      </c>
      <c r="Y29" s="12">
        <v>2</v>
      </c>
      <c r="Z29" s="12">
        <v>2</v>
      </c>
      <c r="AA29" s="12">
        <v>2</v>
      </c>
      <c r="AB29" s="12">
        <v>2</v>
      </c>
      <c r="AC29" s="12">
        <v>2</v>
      </c>
      <c r="AD29" s="12">
        <v>2</v>
      </c>
      <c r="AE29" s="12">
        <v>1</v>
      </c>
      <c r="AF29" s="12">
        <v>1</v>
      </c>
      <c r="AG29" s="79"/>
      <c r="AH29" s="12">
        <v>2</v>
      </c>
      <c r="AI29" s="12">
        <v>2</v>
      </c>
      <c r="AJ29" s="12">
        <v>2</v>
      </c>
      <c r="AK29" s="12">
        <v>2</v>
      </c>
      <c r="AL29" s="12">
        <v>1</v>
      </c>
      <c r="AM29" s="12"/>
      <c r="AN29" s="12"/>
      <c r="AO29" s="79"/>
      <c r="AP29" s="79">
        <v>1</v>
      </c>
      <c r="AQ29" s="79"/>
      <c r="AR29" s="79">
        <v>2</v>
      </c>
      <c r="AS29" s="79">
        <v>2</v>
      </c>
      <c r="AT29" s="79"/>
      <c r="AU29" s="12"/>
      <c r="AV29" s="59">
        <v>50</v>
      </c>
      <c r="AW29" s="12"/>
      <c r="AX29" s="12"/>
      <c r="AY29" s="12"/>
      <c r="AZ29" s="12"/>
      <c r="BA29" s="12"/>
      <c r="BB29" s="12"/>
      <c r="BC29" s="12"/>
      <c r="BD29" s="12"/>
    </row>
    <row r="30" spans="1:56" ht="12.75">
      <c r="A30" s="89" t="s">
        <v>146</v>
      </c>
      <c r="B30" s="194" t="s">
        <v>349</v>
      </c>
      <c r="C30" s="70" t="s">
        <v>166</v>
      </c>
      <c r="D30" s="79">
        <v>4</v>
      </c>
      <c r="E30" s="79">
        <v>4</v>
      </c>
      <c r="F30" s="79">
        <v>4</v>
      </c>
      <c r="G30" s="79">
        <v>4</v>
      </c>
      <c r="H30" s="79">
        <v>4</v>
      </c>
      <c r="I30" s="79">
        <v>4</v>
      </c>
      <c r="J30" s="79">
        <v>4</v>
      </c>
      <c r="K30" s="79">
        <v>4</v>
      </c>
      <c r="L30" s="79">
        <v>4</v>
      </c>
      <c r="M30" s="79">
        <v>4</v>
      </c>
      <c r="N30" s="79">
        <v>4</v>
      </c>
      <c r="O30" s="79">
        <v>4</v>
      </c>
      <c r="P30" s="79">
        <v>4</v>
      </c>
      <c r="Q30" s="79">
        <v>4</v>
      </c>
      <c r="R30" s="79">
        <v>4</v>
      </c>
      <c r="S30" s="79">
        <v>3</v>
      </c>
      <c r="T30" s="79" t="s">
        <v>192</v>
      </c>
      <c r="U30" s="79"/>
      <c r="V30" s="79"/>
      <c r="W30" s="12">
        <v>4</v>
      </c>
      <c r="X30" s="12">
        <v>4</v>
      </c>
      <c r="Y30" s="12">
        <v>4</v>
      </c>
      <c r="Z30" s="12">
        <v>4</v>
      </c>
      <c r="AA30" s="12">
        <v>4</v>
      </c>
      <c r="AB30" s="12">
        <v>6</v>
      </c>
      <c r="AC30" s="12">
        <v>6</v>
      </c>
      <c r="AD30" s="12">
        <v>6</v>
      </c>
      <c r="AE30" s="12">
        <v>4</v>
      </c>
      <c r="AF30" s="12">
        <v>4</v>
      </c>
      <c r="AG30" s="79"/>
      <c r="AH30" s="12">
        <v>6</v>
      </c>
      <c r="AI30" s="12">
        <v>6</v>
      </c>
      <c r="AJ30" s="12">
        <v>4</v>
      </c>
      <c r="AK30" s="12">
        <v>6</v>
      </c>
      <c r="AL30" s="12">
        <v>6</v>
      </c>
      <c r="AM30" s="12">
        <v>6</v>
      </c>
      <c r="AN30" s="12">
        <v>4</v>
      </c>
      <c r="AO30" s="79">
        <v>6</v>
      </c>
      <c r="AP30" s="79">
        <v>6</v>
      </c>
      <c r="AQ30" s="79"/>
      <c r="AR30" s="79"/>
      <c r="AS30" s="79"/>
      <c r="AT30" s="79" t="s">
        <v>172</v>
      </c>
      <c r="AU30" s="12"/>
      <c r="AV30" s="59">
        <v>160</v>
      </c>
      <c r="AW30" s="12"/>
      <c r="AX30" s="12"/>
      <c r="AY30" s="12"/>
      <c r="AZ30" s="12"/>
      <c r="BA30" s="12"/>
      <c r="BB30" s="12"/>
      <c r="BC30" s="12"/>
      <c r="BD30" s="12"/>
    </row>
    <row r="31" spans="1:56" ht="12.75">
      <c r="A31" s="89"/>
      <c r="B31" s="195"/>
      <c r="C31" s="70" t="s">
        <v>167</v>
      </c>
      <c r="D31" s="79">
        <v>1</v>
      </c>
      <c r="E31" s="79">
        <v>1</v>
      </c>
      <c r="F31" s="79">
        <v>1</v>
      </c>
      <c r="G31" s="79">
        <v>1</v>
      </c>
      <c r="H31" s="79">
        <v>2</v>
      </c>
      <c r="I31" s="79">
        <v>1</v>
      </c>
      <c r="J31" s="79">
        <v>1</v>
      </c>
      <c r="K31" s="79">
        <v>1</v>
      </c>
      <c r="L31" s="79">
        <v>1</v>
      </c>
      <c r="M31" s="79">
        <v>2</v>
      </c>
      <c r="N31" s="79">
        <v>2</v>
      </c>
      <c r="O31" s="79">
        <v>2</v>
      </c>
      <c r="P31" s="79">
        <v>2</v>
      </c>
      <c r="Q31" s="79">
        <v>2</v>
      </c>
      <c r="R31" s="79">
        <v>1</v>
      </c>
      <c r="S31" s="79">
        <v>1</v>
      </c>
      <c r="T31" s="79"/>
      <c r="U31" s="79"/>
      <c r="V31" s="79"/>
      <c r="W31" s="12">
        <v>2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79"/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79">
        <v>2</v>
      </c>
      <c r="AP31" s="79">
        <v>2</v>
      </c>
      <c r="AQ31" s="79"/>
      <c r="AR31" s="79"/>
      <c r="AS31" s="79"/>
      <c r="AT31" s="79"/>
      <c r="AU31" s="12"/>
      <c r="AV31" s="59">
        <f>SUM(D31:AU31)</f>
        <v>60</v>
      </c>
      <c r="AW31" s="12"/>
      <c r="AX31" s="12"/>
      <c r="AY31" s="12"/>
      <c r="AZ31" s="12"/>
      <c r="BA31" s="12"/>
      <c r="BB31" s="12"/>
      <c r="BC31" s="12"/>
      <c r="BD31" s="12"/>
    </row>
    <row r="32" spans="1:56" ht="42">
      <c r="A32" s="22" t="s">
        <v>138</v>
      </c>
      <c r="B32" s="199" t="s">
        <v>137</v>
      </c>
      <c r="C32" s="74"/>
      <c r="D32" s="79" t="s">
        <v>50</v>
      </c>
      <c r="E32" s="79"/>
      <c r="F32" s="79" t="s">
        <v>50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79"/>
      <c r="AH32" s="12"/>
      <c r="AI32" s="12"/>
      <c r="AJ32" s="12"/>
      <c r="AK32" s="12"/>
      <c r="AL32" s="12"/>
      <c r="AM32" s="12"/>
      <c r="AN32" s="12"/>
      <c r="AO32" s="79"/>
      <c r="AP32" s="79"/>
      <c r="AQ32" s="79"/>
      <c r="AR32" s="79"/>
      <c r="AS32" s="79"/>
      <c r="AT32" s="79"/>
      <c r="AU32" s="12"/>
      <c r="AV32" s="59">
        <f>AV33</f>
        <v>522</v>
      </c>
      <c r="AW32" s="12"/>
      <c r="AX32" s="12"/>
      <c r="AY32" s="12"/>
      <c r="AZ32" s="12"/>
      <c r="BA32" s="12"/>
      <c r="BB32" s="12"/>
      <c r="BC32" s="12"/>
      <c r="BD32" s="12"/>
    </row>
    <row r="33" spans="1:56" ht="73.5">
      <c r="A33" s="22" t="s">
        <v>139</v>
      </c>
      <c r="B33" s="199" t="s">
        <v>350</v>
      </c>
      <c r="C33" s="74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79"/>
      <c r="AH33" s="12"/>
      <c r="AI33" s="12"/>
      <c r="AJ33" s="12"/>
      <c r="AK33" s="12"/>
      <c r="AL33" s="12"/>
      <c r="AM33" s="12"/>
      <c r="AN33" s="12"/>
      <c r="AO33" s="79"/>
      <c r="AP33" s="79"/>
      <c r="AQ33" s="79"/>
      <c r="AR33" s="79"/>
      <c r="AS33" s="79"/>
      <c r="AT33" s="79"/>
      <c r="AU33" s="12"/>
      <c r="AV33" s="59">
        <f>AV34+AV36+AV38+AV39</f>
        <v>522</v>
      </c>
      <c r="AW33" s="12"/>
      <c r="AX33" s="12"/>
      <c r="AY33" s="12"/>
      <c r="AZ33" s="12"/>
      <c r="BA33" s="12"/>
      <c r="BB33" s="12"/>
      <c r="BC33" s="12"/>
      <c r="BD33" s="12"/>
    </row>
    <row r="34" spans="1:56" ht="12.75">
      <c r="A34" s="85" t="s">
        <v>140</v>
      </c>
      <c r="B34" s="194" t="s">
        <v>351</v>
      </c>
      <c r="C34" s="70" t="s">
        <v>166</v>
      </c>
      <c r="D34" s="79">
        <v>6</v>
      </c>
      <c r="E34" s="79">
        <v>6</v>
      </c>
      <c r="F34" s="79">
        <v>6</v>
      </c>
      <c r="G34" s="79">
        <v>6</v>
      </c>
      <c r="H34" s="79">
        <v>6</v>
      </c>
      <c r="I34" s="79">
        <v>6</v>
      </c>
      <c r="J34" s="79">
        <v>6</v>
      </c>
      <c r="K34" s="79">
        <v>8</v>
      </c>
      <c r="L34" s="79">
        <v>8</v>
      </c>
      <c r="M34" s="79">
        <v>8</v>
      </c>
      <c r="N34" s="79">
        <v>8</v>
      </c>
      <c r="O34" s="79">
        <v>7</v>
      </c>
      <c r="P34" s="79">
        <v>8</v>
      </c>
      <c r="Q34" s="79">
        <v>8</v>
      </c>
      <c r="R34" s="79">
        <v>8</v>
      </c>
      <c r="S34" s="79">
        <v>8</v>
      </c>
      <c r="T34" s="79" t="s">
        <v>172</v>
      </c>
      <c r="U34" s="79"/>
      <c r="V34" s="79" t="s">
        <v>50</v>
      </c>
      <c r="W34" s="12">
        <v>6</v>
      </c>
      <c r="X34" s="12">
        <v>6</v>
      </c>
      <c r="Y34" s="12">
        <v>6</v>
      </c>
      <c r="Z34" s="12">
        <v>6</v>
      </c>
      <c r="AA34" s="12">
        <v>6</v>
      </c>
      <c r="AB34" s="12">
        <v>6</v>
      </c>
      <c r="AC34" s="12">
        <v>6</v>
      </c>
      <c r="AD34" s="12">
        <v>6</v>
      </c>
      <c r="AE34" s="12">
        <v>6</v>
      </c>
      <c r="AF34" s="12">
        <v>6</v>
      </c>
      <c r="AG34" s="12"/>
      <c r="AH34" s="12">
        <v>6</v>
      </c>
      <c r="AI34" s="12">
        <v>4</v>
      </c>
      <c r="AJ34" s="12">
        <v>4</v>
      </c>
      <c r="AK34" s="12">
        <v>4</v>
      </c>
      <c r="AL34" s="12">
        <v>4</v>
      </c>
      <c r="AM34" s="12">
        <v>4</v>
      </c>
      <c r="AN34" s="12">
        <v>4</v>
      </c>
      <c r="AO34" s="12">
        <v>6</v>
      </c>
      <c r="AP34" s="12">
        <v>6</v>
      </c>
      <c r="AQ34" s="79"/>
      <c r="AR34" s="79"/>
      <c r="AS34" s="79" t="s">
        <v>171</v>
      </c>
      <c r="AT34" s="79"/>
      <c r="AU34" s="18"/>
      <c r="AV34" s="59">
        <v>206</v>
      </c>
      <c r="AW34" s="12"/>
      <c r="AX34" s="12"/>
      <c r="AY34" s="12"/>
      <c r="AZ34" s="12"/>
      <c r="BA34" s="12"/>
      <c r="BB34" s="12"/>
      <c r="BC34" s="12"/>
      <c r="BD34" s="12"/>
    </row>
    <row r="35" spans="1:56" ht="12.75">
      <c r="A35" s="86"/>
      <c r="B35" s="195"/>
      <c r="C35" s="70" t="s">
        <v>167</v>
      </c>
      <c r="D35" s="79">
        <v>2</v>
      </c>
      <c r="E35" s="79">
        <v>2</v>
      </c>
      <c r="F35" s="79">
        <v>2</v>
      </c>
      <c r="G35" s="79">
        <v>2</v>
      </c>
      <c r="H35" s="79">
        <v>2</v>
      </c>
      <c r="I35" s="79">
        <v>2</v>
      </c>
      <c r="J35" s="79">
        <v>2</v>
      </c>
      <c r="K35" s="79">
        <v>2</v>
      </c>
      <c r="L35" s="79">
        <v>2</v>
      </c>
      <c r="M35" s="79">
        <v>2</v>
      </c>
      <c r="N35" s="79">
        <v>4</v>
      </c>
      <c r="O35" s="79">
        <v>2</v>
      </c>
      <c r="P35" s="79">
        <v>4</v>
      </c>
      <c r="Q35" s="79">
        <v>4</v>
      </c>
      <c r="R35" s="79">
        <v>4</v>
      </c>
      <c r="S35" s="79">
        <v>2</v>
      </c>
      <c r="T35" s="79"/>
      <c r="U35" s="79"/>
      <c r="V35" s="79"/>
      <c r="W35" s="12">
        <v>3</v>
      </c>
      <c r="X35" s="12">
        <v>3</v>
      </c>
      <c r="Y35" s="12">
        <v>3</v>
      </c>
      <c r="Z35" s="12">
        <v>3</v>
      </c>
      <c r="AA35" s="12">
        <v>3</v>
      </c>
      <c r="AB35" s="12">
        <v>3</v>
      </c>
      <c r="AC35" s="12">
        <v>3</v>
      </c>
      <c r="AD35" s="12">
        <v>3</v>
      </c>
      <c r="AE35" s="12">
        <v>3</v>
      </c>
      <c r="AF35" s="12">
        <v>3</v>
      </c>
      <c r="AG35" s="12"/>
      <c r="AH35" s="12">
        <v>1</v>
      </c>
      <c r="AI35" s="12">
        <v>1</v>
      </c>
      <c r="AJ35" s="12">
        <v>1</v>
      </c>
      <c r="AK35" s="12">
        <v>1</v>
      </c>
      <c r="AL35" s="12">
        <v>3</v>
      </c>
      <c r="AM35" s="12">
        <v>3</v>
      </c>
      <c r="AN35" s="12"/>
      <c r="AO35" s="12">
        <v>1</v>
      </c>
      <c r="AP35" s="12">
        <v>1</v>
      </c>
      <c r="AQ35" s="79"/>
      <c r="AR35" s="79"/>
      <c r="AS35" s="79"/>
      <c r="AT35" s="79"/>
      <c r="AU35" s="18"/>
      <c r="AV35" s="59">
        <v>78</v>
      </c>
      <c r="AW35" s="12"/>
      <c r="AX35" s="12"/>
      <c r="AY35" s="12"/>
      <c r="AZ35" s="12"/>
      <c r="BA35" s="12"/>
      <c r="BB35" s="12"/>
      <c r="BC35" s="12"/>
      <c r="BD35" s="12"/>
    </row>
    <row r="36" spans="1:56" ht="12.75">
      <c r="A36" s="89" t="s">
        <v>142</v>
      </c>
      <c r="B36" s="194" t="s">
        <v>350</v>
      </c>
      <c r="C36" s="70" t="s">
        <v>166</v>
      </c>
      <c r="D36" s="79"/>
      <c r="E36" s="79"/>
      <c r="F36" s="79" t="s">
        <v>50</v>
      </c>
      <c r="G36" s="79" t="s">
        <v>50</v>
      </c>
      <c r="H36" s="79" t="s">
        <v>50</v>
      </c>
      <c r="I36" s="79" t="s">
        <v>50</v>
      </c>
      <c r="J36" s="79" t="s">
        <v>50</v>
      </c>
      <c r="K36" s="79" t="s">
        <v>50</v>
      </c>
      <c r="L36" s="79" t="s">
        <v>50</v>
      </c>
      <c r="M36" s="79" t="s">
        <v>50</v>
      </c>
      <c r="N36" s="79" t="s">
        <v>50</v>
      </c>
      <c r="O36" s="79"/>
      <c r="P36" s="79" t="s">
        <v>50</v>
      </c>
      <c r="Q36" s="79"/>
      <c r="R36" s="79"/>
      <c r="S36" s="79"/>
      <c r="T36" s="79"/>
      <c r="U36" s="79"/>
      <c r="V36" s="79"/>
      <c r="W36" s="12">
        <v>6</v>
      </c>
      <c r="X36" s="12">
        <v>6</v>
      </c>
      <c r="Y36" s="12">
        <v>6</v>
      </c>
      <c r="Z36" s="12">
        <v>6</v>
      </c>
      <c r="AA36" s="12">
        <v>6</v>
      </c>
      <c r="AB36" s="12">
        <v>6</v>
      </c>
      <c r="AC36" s="12">
        <v>6</v>
      </c>
      <c r="AD36" s="12">
        <v>6</v>
      </c>
      <c r="AE36" s="12">
        <v>6</v>
      </c>
      <c r="AF36" s="12">
        <v>6</v>
      </c>
      <c r="AG36" s="12"/>
      <c r="AH36" s="12">
        <v>6</v>
      </c>
      <c r="AI36" s="12">
        <v>6</v>
      </c>
      <c r="AJ36" s="12">
        <v>6</v>
      </c>
      <c r="AK36" s="12">
        <v>6</v>
      </c>
      <c r="AL36" s="12">
        <v>6</v>
      </c>
      <c r="AM36" s="12">
        <v>6</v>
      </c>
      <c r="AN36" s="12">
        <v>6</v>
      </c>
      <c r="AO36" s="12">
        <v>6</v>
      </c>
      <c r="AP36" s="12">
        <v>6</v>
      </c>
      <c r="AQ36" s="79"/>
      <c r="AR36" s="79"/>
      <c r="AS36" s="79" t="s">
        <v>171</v>
      </c>
      <c r="AT36" s="79"/>
      <c r="AU36" s="18"/>
      <c r="AV36" s="59">
        <v>110</v>
      </c>
      <c r="AW36" s="12"/>
      <c r="AX36" s="12"/>
      <c r="AY36" s="12"/>
      <c r="AZ36" s="12"/>
      <c r="BA36" s="12"/>
      <c r="BB36" s="12"/>
      <c r="BC36" s="12"/>
      <c r="BD36" s="12"/>
    </row>
    <row r="37" spans="1:56" ht="12.75">
      <c r="A37" s="89"/>
      <c r="B37" s="195"/>
      <c r="C37" s="70" t="s">
        <v>167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2">
        <v>4</v>
      </c>
      <c r="X37" s="12">
        <v>4</v>
      </c>
      <c r="Y37" s="12">
        <v>4</v>
      </c>
      <c r="Z37" s="12">
        <v>4</v>
      </c>
      <c r="AA37" s="12">
        <v>4</v>
      </c>
      <c r="AB37" s="12">
        <v>4</v>
      </c>
      <c r="AC37" s="12">
        <v>4</v>
      </c>
      <c r="AD37" s="12">
        <v>4</v>
      </c>
      <c r="AE37" s="12">
        <v>4</v>
      </c>
      <c r="AF37" s="12">
        <v>4</v>
      </c>
      <c r="AG37" s="12"/>
      <c r="AH37" s="12">
        <v>4</v>
      </c>
      <c r="AI37" s="12">
        <v>4</v>
      </c>
      <c r="AJ37" s="12">
        <v>3</v>
      </c>
      <c r="AK37" s="12"/>
      <c r="AL37" s="12"/>
      <c r="AM37" s="12"/>
      <c r="AN37" s="12"/>
      <c r="AO37" s="12">
        <v>4</v>
      </c>
      <c r="AP37" s="12">
        <v>4</v>
      </c>
      <c r="AQ37" s="79"/>
      <c r="AR37" s="79"/>
      <c r="AS37" s="79"/>
      <c r="AT37" s="79"/>
      <c r="AU37" s="12"/>
      <c r="AV37" s="59">
        <v>55</v>
      </c>
      <c r="AW37" s="12"/>
      <c r="AX37" s="12"/>
      <c r="AY37" s="12"/>
      <c r="AZ37" s="12"/>
      <c r="BA37" s="12"/>
      <c r="BB37" s="12"/>
      <c r="BC37" s="12"/>
      <c r="BD37" s="12"/>
    </row>
    <row r="38" spans="1:56" ht="22.5">
      <c r="A38" s="36" t="s">
        <v>89</v>
      </c>
      <c r="B38" s="200" t="s">
        <v>75</v>
      </c>
      <c r="C38" s="74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2"/>
      <c r="X38" s="12">
        <v>10</v>
      </c>
      <c r="Y38" s="12">
        <v>10</v>
      </c>
      <c r="Z38" s="12">
        <v>10</v>
      </c>
      <c r="AA38" s="12">
        <v>10</v>
      </c>
      <c r="AB38" s="12">
        <v>10</v>
      </c>
      <c r="AC38" s="12">
        <v>10</v>
      </c>
      <c r="AD38" s="12">
        <v>10</v>
      </c>
      <c r="AE38" s="12">
        <v>10</v>
      </c>
      <c r="AF38" s="12">
        <v>10</v>
      </c>
      <c r="AG38" s="12"/>
      <c r="AH38" s="12">
        <v>10</v>
      </c>
      <c r="AI38" s="12">
        <v>10</v>
      </c>
      <c r="AJ38" s="12">
        <v>10</v>
      </c>
      <c r="AK38" s="12">
        <v>10</v>
      </c>
      <c r="AL38" s="12">
        <v>10</v>
      </c>
      <c r="AM38" s="12">
        <v>10</v>
      </c>
      <c r="AN38" s="12">
        <v>10</v>
      </c>
      <c r="AO38" s="12"/>
      <c r="AP38" s="79">
        <v>10</v>
      </c>
      <c r="AQ38" s="79" t="s">
        <v>50</v>
      </c>
      <c r="AR38" s="79"/>
      <c r="AS38" s="79"/>
      <c r="AT38" s="79"/>
      <c r="AU38" s="18"/>
      <c r="AV38" s="59">
        <f>SUM(D38:AU38)</f>
        <v>170</v>
      </c>
      <c r="AW38" s="12"/>
      <c r="AX38" s="12"/>
      <c r="AY38" s="12"/>
      <c r="AZ38" s="12"/>
      <c r="BA38" s="12"/>
      <c r="BB38" s="12"/>
      <c r="BC38" s="12"/>
      <c r="BD38" s="12"/>
    </row>
    <row r="39" spans="1:56" ht="33.75">
      <c r="A39" s="8" t="s">
        <v>110</v>
      </c>
      <c r="B39" s="200" t="s">
        <v>76</v>
      </c>
      <c r="C39" s="74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>
        <v>36</v>
      </c>
      <c r="AH39" s="12"/>
      <c r="AI39" s="12"/>
      <c r="AJ39" s="12"/>
      <c r="AK39" s="12"/>
      <c r="AL39" s="12"/>
      <c r="AM39" s="12"/>
      <c r="AN39" s="12"/>
      <c r="AO39" s="79"/>
      <c r="AP39" s="79"/>
      <c r="AQ39" s="79"/>
      <c r="AR39" s="79"/>
      <c r="AS39" s="79" t="s">
        <v>192</v>
      </c>
      <c r="AT39" s="79"/>
      <c r="AU39" s="18"/>
      <c r="AV39" s="18">
        <f>SUM(D39:AU39)</f>
        <v>36</v>
      </c>
      <c r="AW39" s="12"/>
      <c r="AX39" s="12"/>
      <c r="AY39" s="12"/>
      <c r="AZ39" s="12"/>
      <c r="BA39" s="12"/>
      <c r="BB39" s="12"/>
      <c r="BC39" s="12"/>
      <c r="BD39" s="12"/>
    </row>
    <row r="40" spans="1:56" ht="12.75">
      <c r="A40" s="24"/>
      <c r="B40" s="104" t="s">
        <v>62</v>
      </c>
      <c r="C40" s="108"/>
      <c r="D40" s="18">
        <v>36</v>
      </c>
      <c r="E40" s="18">
        <f>E10+E15+E12+E20+E24+E34+E5+E8+E18+E26+E28</f>
        <v>31</v>
      </c>
      <c r="F40" s="18">
        <f>F10+F15+F12+F20+F24+F34+F5+F8+F18+F26+F28+F30</f>
        <v>34</v>
      </c>
      <c r="G40" s="18">
        <f aca="true" t="shared" si="0" ref="G40:P40">G10+G15+G12+G20+G24+G34+G5+G8+G18+G26+G28+G30</f>
        <v>32</v>
      </c>
      <c r="H40" s="18">
        <f t="shared" si="0"/>
        <v>30</v>
      </c>
      <c r="I40" s="18">
        <f t="shared" si="0"/>
        <v>33</v>
      </c>
      <c r="J40" s="18">
        <f t="shared" si="0"/>
        <v>32</v>
      </c>
      <c r="K40" s="18">
        <f t="shared" si="0"/>
        <v>38</v>
      </c>
      <c r="L40" s="18">
        <f t="shared" si="0"/>
        <v>36</v>
      </c>
      <c r="M40" s="18">
        <v>36</v>
      </c>
      <c r="N40" s="18">
        <v>36</v>
      </c>
      <c r="O40" s="18">
        <v>36</v>
      </c>
      <c r="P40" s="18">
        <f t="shared" si="0"/>
        <v>36</v>
      </c>
      <c r="Q40" s="18">
        <v>36</v>
      </c>
      <c r="R40" s="18">
        <v>36</v>
      </c>
      <c r="S40" s="18">
        <v>36</v>
      </c>
      <c r="T40" s="18">
        <v>24</v>
      </c>
      <c r="U40" s="18"/>
      <c r="V40" s="18"/>
      <c r="W40" s="18">
        <f>W20+W24+W26+W28+W30+W34+W36</f>
        <v>26</v>
      </c>
      <c r="X40" s="18">
        <v>36</v>
      </c>
      <c r="Y40" s="18">
        <v>36</v>
      </c>
      <c r="Z40" s="18">
        <v>36</v>
      </c>
      <c r="AA40" s="18">
        <v>36</v>
      </c>
      <c r="AB40" s="18">
        <v>36</v>
      </c>
      <c r="AC40" s="18">
        <v>36</v>
      </c>
      <c r="AD40" s="18">
        <v>36</v>
      </c>
      <c r="AE40" s="18">
        <v>36</v>
      </c>
      <c r="AF40" s="18">
        <v>36</v>
      </c>
      <c r="AG40" s="18">
        <f>AG20+AG24+AG26+AG28+AG30+AG34+AG36+AG38+AG18+AG15+AG10</f>
        <v>0</v>
      </c>
      <c r="AH40" s="18">
        <v>36</v>
      </c>
      <c r="AI40" s="18">
        <v>36</v>
      </c>
      <c r="AJ40" s="18">
        <f aca="true" t="shared" si="1" ref="AJ40:AO40">AJ20+AJ24+AJ26+AJ28+AJ30+AJ34+AJ36+AJ18+AJ15+AJ10</f>
        <v>30</v>
      </c>
      <c r="AK40" s="18">
        <f t="shared" si="1"/>
        <v>32</v>
      </c>
      <c r="AL40" s="18">
        <f t="shared" si="1"/>
        <v>32</v>
      </c>
      <c r="AM40" s="18">
        <f t="shared" si="1"/>
        <v>30</v>
      </c>
      <c r="AN40" s="18">
        <f t="shared" si="1"/>
        <v>28</v>
      </c>
      <c r="AO40" s="59">
        <f t="shared" si="1"/>
        <v>32</v>
      </c>
      <c r="AP40" s="59">
        <v>36</v>
      </c>
      <c r="AQ40" s="59">
        <f>AQ18+AQ24+AQ26+AQ28+AQ34+AQ36</f>
        <v>0</v>
      </c>
      <c r="AR40" s="59">
        <f>+AR39</f>
        <v>0</v>
      </c>
      <c r="AS40" s="59" t="str">
        <f>+AS39</f>
        <v>ДЗ</v>
      </c>
      <c r="AT40" s="59"/>
      <c r="AU40" s="18"/>
      <c r="AV40" s="18">
        <v>1290</v>
      </c>
      <c r="AW40" s="12"/>
      <c r="AX40" s="12"/>
      <c r="AY40" s="12"/>
      <c r="AZ40" s="12"/>
      <c r="BA40" s="12"/>
      <c r="BB40" s="12"/>
      <c r="BC40" s="12"/>
      <c r="BD40" s="12"/>
    </row>
    <row r="41" spans="1:56" ht="12.75">
      <c r="A41" s="18"/>
      <c r="B41" s="104" t="s">
        <v>63</v>
      </c>
      <c r="C41" s="105"/>
      <c r="D41" s="201">
        <f>SUM(D40)</f>
        <v>36</v>
      </c>
      <c r="E41" s="25">
        <f aca="true" t="shared" si="2" ref="E41:T41">E40*(1+42%)</f>
        <v>44.019999999999996</v>
      </c>
      <c r="F41" s="25">
        <f t="shared" si="2"/>
        <v>48.28</v>
      </c>
      <c r="G41" s="25">
        <f t="shared" si="2"/>
        <v>45.44</v>
      </c>
      <c r="H41" s="25">
        <f t="shared" si="2"/>
        <v>42.599999999999994</v>
      </c>
      <c r="I41" s="25">
        <f t="shared" si="2"/>
        <v>46.86</v>
      </c>
      <c r="J41" s="25">
        <f t="shared" si="2"/>
        <v>45.44</v>
      </c>
      <c r="K41" s="25">
        <f t="shared" si="2"/>
        <v>53.959999999999994</v>
      </c>
      <c r="L41" s="25">
        <f t="shared" si="2"/>
        <v>51.12</v>
      </c>
      <c r="M41" s="25">
        <f t="shared" si="2"/>
        <v>51.12</v>
      </c>
      <c r="N41" s="25">
        <f t="shared" si="2"/>
        <v>51.12</v>
      </c>
      <c r="O41" s="25">
        <f t="shared" si="2"/>
        <v>51.12</v>
      </c>
      <c r="P41" s="25">
        <f t="shared" si="2"/>
        <v>51.12</v>
      </c>
      <c r="Q41" s="25">
        <f t="shared" si="2"/>
        <v>51.12</v>
      </c>
      <c r="R41" s="25">
        <v>51</v>
      </c>
      <c r="S41" s="25">
        <f t="shared" si="2"/>
        <v>51.12</v>
      </c>
      <c r="T41" s="25">
        <f t="shared" si="2"/>
        <v>34.08</v>
      </c>
      <c r="U41" s="25"/>
      <c r="V41" s="25"/>
      <c r="W41" s="25">
        <f aca="true" t="shared" si="3" ref="W41:AR41">W40*(1+42%)</f>
        <v>36.92</v>
      </c>
      <c r="X41" s="25">
        <f t="shared" si="3"/>
        <v>51.12</v>
      </c>
      <c r="Y41" s="25">
        <f t="shared" si="3"/>
        <v>51.12</v>
      </c>
      <c r="Z41" s="25">
        <f t="shared" si="3"/>
        <v>51.12</v>
      </c>
      <c r="AA41" s="25">
        <f t="shared" si="3"/>
        <v>51.12</v>
      </c>
      <c r="AB41" s="25">
        <f t="shared" si="3"/>
        <v>51.12</v>
      </c>
      <c r="AC41" s="25">
        <f t="shared" si="3"/>
        <v>51.12</v>
      </c>
      <c r="AD41" s="25">
        <f t="shared" si="3"/>
        <v>51.12</v>
      </c>
      <c r="AE41" s="25">
        <f t="shared" si="3"/>
        <v>51.12</v>
      </c>
      <c r="AF41" s="25">
        <f t="shared" si="3"/>
        <v>51.12</v>
      </c>
      <c r="AG41" s="25">
        <f t="shared" si="3"/>
        <v>0</v>
      </c>
      <c r="AH41" s="25">
        <f t="shared" si="3"/>
        <v>51.12</v>
      </c>
      <c r="AI41" s="25">
        <f t="shared" si="3"/>
        <v>51.12</v>
      </c>
      <c r="AJ41" s="25">
        <f t="shared" si="3"/>
        <v>42.599999999999994</v>
      </c>
      <c r="AK41" s="25">
        <f t="shared" si="3"/>
        <v>45.44</v>
      </c>
      <c r="AL41" s="25">
        <f t="shared" si="3"/>
        <v>45.44</v>
      </c>
      <c r="AM41" s="25">
        <f t="shared" si="3"/>
        <v>42.599999999999994</v>
      </c>
      <c r="AN41" s="25">
        <f t="shared" si="3"/>
        <v>39.76</v>
      </c>
      <c r="AO41" s="202">
        <f t="shared" si="3"/>
        <v>45.44</v>
      </c>
      <c r="AP41" s="202">
        <f t="shared" si="3"/>
        <v>51.12</v>
      </c>
      <c r="AQ41" s="202">
        <f t="shared" si="3"/>
        <v>0</v>
      </c>
      <c r="AR41" s="202">
        <f t="shared" si="3"/>
        <v>0</v>
      </c>
      <c r="AS41" s="202"/>
      <c r="AT41" s="202"/>
      <c r="AU41" s="25"/>
      <c r="AV41" s="25">
        <v>1884</v>
      </c>
      <c r="AW41" s="18"/>
      <c r="AX41" s="18"/>
      <c r="AY41" s="18"/>
      <c r="AZ41" s="18"/>
      <c r="BA41" s="18"/>
      <c r="BB41" s="18"/>
      <c r="BC41" s="18"/>
      <c r="BD41" s="18"/>
    </row>
  </sheetData>
  <sheetProtection/>
  <mergeCells count="91">
    <mergeCell ref="B40:C40"/>
    <mergeCell ref="B41:C41"/>
    <mergeCell ref="A30:A31"/>
    <mergeCell ref="B30:B31"/>
    <mergeCell ref="A34:A35"/>
    <mergeCell ref="B34:B35"/>
    <mergeCell ref="A36:A37"/>
    <mergeCell ref="B36:B37"/>
    <mergeCell ref="A24:A25"/>
    <mergeCell ref="B24:B25"/>
    <mergeCell ref="A26:A27"/>
    <mergeCell ref="B26:B27"/>
    <mergeCell ref="A28:A29"/>
    <mergeCell ref="B28:B29"/>
    <mergeCell ref="A15:A16"/>
    <mergeCell ref="B15:B16"/>
    <mergeCell ref="A18:A19"/>
    <mergeCell ref="B18:B19"/>
    <mergeCell ref="A20:A21"/>
    <mergeCell ref="B20:B21"/>
    <mergeCell ref="BD4:BD5"/>
    <mergeCell ref="A8:A9"/>
    <mergeCell ref="B8:B9"/>
    <mergeCell ref="A10:A11"/>
    <mergeCell ref="B10:B11"/>
    <mergeCell ref="A12:A14"/>
    <mergeCell ref="B12:B14"/>
    <mergeCell ref="AX4:AX5"/>
    <mergeCell ref="AY4:AY5"/>
    <mergeCell ref="AZ4:AZ5"/>
    <mergeCell ref="BA4:BA5"/>
    <mergeCell ref="BB4:BB5"/>
    <mergeCell ref="BC4:BC5"/>
    <mergeCell ref="AP4:AP5"/>
    <mergeCell ref="AR4:AR5"/>
    <mergeCell ref="AS4:AS5"/>
    <mergeCell ref="AT4:AT5"/>
    <mergeCell ref="AV4:AV5"/>
    <mergeCell ref="AW4:AW5"/>
    <mergeCell ref="AC4:AC5"/>
    <mergeCell ref="AE4:AE5"/>
    <mergeCell ref="AF4:AF5"/>
    <mergeCell ref="AG4:AG5"/>
    <mergeCell ref="AI4:AI5"/>
    <mergeCell ref="AJ4:AJ5"/>
    <mergeCell ref="O4:O5"/>
    <mergeCell ref="P4:P5"/>
    <mergeCell ref="R4:R5"/>
    <mergeCell ref="S4:S5"/>
    <mergeCell ref="T4:T5"/>
    <mergeCell ref="V4:V5"/>
    <mergeCell ref="BA3:BD3"/>
    <mergeCell ref="D4:D5"/>
    <mergeCell ref="E4:E5"/>
    <mergeCell ref="F4:F5"/>
    <mergeCell ref="G4:G5"/>
    <mergeCell ref="I4:I5"/>
    <mergeCell ref="J4:J5"/>
    <mergeCell ref="K4:K5"/>
    <mergeCell ref="L4:L5"/>
    <mergeCell ref="N4:N5"/>
    <mergeCell ref="AH3:AH5"/>
    <mergeCell ref="AI3:AL3"/>
    <mergeCell ref="AN3:AP3"/>
    <mergeCell ref="AR3:AT3"/>
    <mergeCell ref="AU3:AU5"/>
    <mergeCell ref="AV3:AZ3"/>
    <mergeCell ref="AK4:AK5"/>
    <mergeCell ref="AM4:AM5"/>
    <mergeCell ref="AN4:AN5"/>
    <mergeCell ref="AO4:AO5"/>
    <mergeCell ref="R3:T3"/>
    <mergeCell ref="U3:U5"/>
    <mergeCell ref="V3:Y3"/>
    <mergeCell ref="AA3:AC3"/>
    <mergeCell ref="AD3:AD5"/>
    <mergeCell ref="AE3:AG3"/>
    <mergeCell ref="W4:W5"/>
    <mergeCell ref="X4:X5"/>
    <mergeCell ref="AA4:AA5"/>
    <mergeCell ref="AB4:AB5"/>
    <mergeCell ref="A1:R1"/>
    <mergeCell ref="A3:A6"/>
    <mergeCell ref="B3:B6"/>
    <mergeCell ref="C3:C6"/>
    <mergeCell ref="D3:G3"/>
    <mergeCell ref="H3:H5"/>
    <mergeCell ref="I3:L3"/>
    <mergeCell ref="M3:M5"/>
    <mergeCell ref="N3:P3"/>
    <mergeCell ref="Q3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Шарин Сергей Федорович</cp:lastModifiedBy>
  <cp:lastPrinted>2015-10-11T12:45:38Z</cp:lastPrinted>
  <dcterms:created xsi:type="dcterms:W3CDTF">2006-09-14T01:53:58Z</dcterms:created>
  <dcterms:modified xsi:type="dcterms:W3CDTF">2015-10-12T12:10:57Z</dcterms:modified>
  <cp:category/>
  <cp:version/>
  <cp:contentType/>
  <cp:contentStatus/>
</cp:coreProperties>
</file>